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4200" windowHeight="2400" activeTab="3"/>
  </bookViews>
  <sheets>
    <sheet name="bieu 1" sheetId="9" r:id="rId1"/>
    <sheet name="bieu 4" sheetId="17" r:id="rId2"/>
    <sheet name="bieu 2" sheetId="13" r:id="rId3"/>
    <sheet name="bieu 3" sheetId="14" r:id="rId4"/>
  </sheets>
  <definedNames>
    <definedName name="_xlnm._FilterDatabase" localSheetId="3" hidden="1">'bieu 3'!$T$1:$T$38</definedName>
    <definedName name="_xlnm.Print_Titles" localSheetId="0">'bieu 1'!$8:$14</definedName>
    <definedName name="_xlnm.Print_Titles" localSheetId="2">'bieu 2'!$8:$11</definedName>
    <definedName name="_xlnm.Print_Titles" localSheetId="3">'bieu 3'!$8:$10</definedName>
    <definedName name="_xlnm.Print_Titles" localSheetId="1">'bieu 4'!$8:$11</definedName>
  </definedNames>
  <calcPr calcId="145621"/>
</workbook>
</file>

<file path=xl/calcChain.xml><?xml version="1.0" encoding="utf-8"?>
<calcChain xmlns="http://schemas.openxmlformats.org/spreadsheetml/2006/main">
  <c r="K230" i="9" l="1"/>
  <c r="L230" i="9"/>
  <c r="K46" i="17" l="1"/>
  <c r="J46" i="17" s="1"/>
  <c r="P44" i="13"/>
  <c r="G151" i="13"/>
  <c r="H151" i="13"/>
  <c r="I151" i="13"/>
  <c r="K151" i="13"/>
  <c r="L151" i="13"/>
  <c r="N151" i="13"/>
  <c r="O151" i="13"/>
  <c r="R151" i="13"/>
  <c r="S151" i="13"/>
  <c r="U151" i="13"/>
  <c r="V151" i="13"/>
  <c r="W151" i="13"/>
  <c r="Y151" i="13"/>
  <c r="Z151" i="13"/>
  <c r="G136" i="13"/>
  <c r="H136" i="13"/>
  <c r="I136" i="13"/>
  <c r="K136" i="13"/>
  <c r="L136" i="13"/>
  <c r="N136" i="13"/>
  <c r="O136" i="13"/>
  <c r="P136" i="13"/>
  <c r="R136" i="13"/>
  <c r="S136" i="13"/>
  <c r="U136" i="13"/>
  <c r="V136" i="13"/>
  <c r="W136" i="13"/>
  <c r="X136" i="13"/>
  <c r="Y136" i="13"/>
  <c r="Z136" i="13"/>
  <c r="U68" i="13"/>
  <c r="U59" i="13"/>
  <c r="U24" i="13"/>
  <c r="U69" i="13"/>
  <c r="U67" i="13"/>
  <c r="U66" i="13"/>
  <c r="U65" i="13"/>
  <c r="U64" i="13"/>
  <c r="U63" i="13"/>
  <c r="U62" i="13"/>
  <c r="U61" i="13"/>
  <c r="U60" i="13"/>
  <c r="U58" i="13"/>
  <c r="U99" i="13"/>
  <c r="U109" i="13"/>
  <c r="U107" i="13"/>
  <c r="U100" i="13"/>
  <c r="U105" i="13"/>
  <c r="U101" i="13"/>
  <c r="U103" i="13"/>
  <c r="U108" i="13"/>
  <c r="U98" i="13"/>
  <c r="U106" i="13"/>
  <c r="U104" i="13"/>
  <c r="U97" i="13"/>
  <c r="U102" i="13"/>
  <c r="G44" i="13"/>
  <c r="H44" i="13"/>
  <c r="I44" i="13"/>
  <c r="K44" i="13"/>
  <c r="L44" i="13"/>
  <c r="N44" i="13"/>
  <c r="O44" i="13"/>
  <c r="R44" i="13"/>
  <c r="S44" i="13"/>
  <c r="U44" i="13"/>
  <c r="V44" i="13"/>
  <c r="W44" i="13"/>
  <c r="Y44" i="13"/>
  <c r="Z44" i="13"/>
  <c r="AD152" i="13"/>
  <c r="AC152" i="13"/>
  <c r="AB152" i="13"/>
  <c r="AA152" i="13" s="1"/>
  <c r="Q152" i="13"/>
  <c r="M152" i="13"/>
  <c r="J152" i="13"/>
  <c r="F152" i="13"/>
  <c r="AD150" i="13"/>
  <c r="AC150" i="13"/>
  <c r="AB150" i="13"/>
  <c r="AE150" i="13"/>
  <c r="Q150" i="13"/>
  <c r="Q136" i="13" s="1"/>
  <c r="M150" i="13"/>
  <c r="J150" i="13"/>
  <c r="J136" i="13" s="1"/>
  <c r="F150" i="13"/>
  <c r="AD47" i="13"/>
  <c r="AC47" i="13"/>
  <c r="AB47" i="13"/>
  <c r="M47" i="13"/>
  <c r="J47" i="13"/>
  <c r="AE47" i="13" s="1"/>
  <c r="F47" i="13"/>
  <c r="AD46" i="13"/>
  <c r="AC46" i="13"/>
  <c r="AB46" i="13"/>
  <c r="M46" i="13"/>
  <c r="J46" i="13"/>
  <c r="AE46" i="13" s="1"/>
  <c r="F46" i="13"/>
  <c r="AD45" i="13"/>
  <c r="AC45" i="13"/>
  <c r="AB45" i="13"/>
  <c r="AA45" i="13" s="1"/>
  <c r="M45" i="13"/>
  <c r="J45" i="13"/>
  <c r="F45" i="13"/>
  <c r="AA46" i="13" l="1"/>
  <c r="AE45" i="13"/>
  <c r="AA47" i="13"/>
  <c r="AA150" i="13"/>
  <c r="AB17" i="13" l="1"/>
  <c r="Q46" i="17"/>
  <c r="X46" i="17"/>
  <c r="K19" i="9"/>
  <c r="G433" i="9"/>
  <c r="G434" i="9"/>
  <c r="G435" i="9"/>
  <c r="G436" i="9"/>
  <c r="G437" i="9"/>
  <c r="G438" i="9"/>
  <c r="G439" i="9"/>
  <c r="G440" i="9"/>
  <c r="G441" i="9"/>
  <c r="G442" i="9"/>
  <c r="G443" i="9"/>
  <c r="G444" i="9"/>
  <c r="G445" i="9"/>
  <c r="G446" i="9"/>
  <c r="G447" i="9"/>
  <c r="G448" i="9"/>
  <c r="J449" i="9"/>
  <c r="V96" i="13"/>
  <c r="W96" i="13"/>
  <c r="X96" i="13"/>
  <c r="Y96" i="13"/>
  <c r="Z96" i="13"/>
  <c r="G96" i="13"/>
  <c r="N96" i="13"/>
  <c r="U96" i="13"/>
  <c r="G70" i="13"/>
  <c r="H70" i="13"/>
  <c r="I70" i="13"/>
  <c r="J70" i="13"/>
  <c r="K70" i="13"/>
  <c r="L70" i="13"/>
  <c r="N70" i="13"/>
  <c r="O70" i="13"/>
  <c r="P70" i="13"/>
  <c r="Q70" i="13"/>
  <c r="R70" i="13"/>
  <c r="S70" i="13"/>
  <c r="V70" i="13"/>
  <c r="W70" i="13"/>
  <c r="X70" i="13"/>
  <c r="Y70" i="13"/>
  <c r="Z70" i="13"/>
  <c r="N27" i="13"/>
  <c r="N26" i="13"/>
  <c r="AB25" i="13"/>
  <c r="N25" i="13"/>
  <c r="N28" i="13"/>
  <c r="Y16" i="13"/>
  <c r="Z16" i="13"/>
  <c r="Y20" i="13"/>
  <c r="Z20" i="13"/>
  <c r="AB18" i="13"/>
  <c r="AB15" i="13"/>
  <c r="G13" i="17"/>
  <c r="G12" i="17" s="1"/>
  <c r="H13" i="17"/>
  <c r="H12" i="17" s="1"/>
  <c r="I13" i="17"/>
  <c r="I12" i="17" s="1"/>
  <c r="K13" i="17"/>
  <c r="K12" i="17" s="1"/>
  <c r="L13" i="17"/>
  <c r="L12" i="17" s="1"/>
  <c r="N13" i="17"/>
  <c r="N12" i="17" s="1"/>
  <c r="O13" i="17"/>
  <c r="O12" i="17" s="1"/>
  <c r="P13" i="17"/>
  <c r="P12" i="17" s="1"/>
  <c r="R13" i="17"/>
  <c r="R12" i="17" s="1"/>
  <c r="S13" i="17"/>
  <c r="S12" i="17" s="1"/>
  <c r="V13" i="17"/>
  <c r="V12" i="17" s="1"/>
  <c r="W13" i="17"/>
  <c r="W12" i="17" s="1"/>
  <c r="Y13" i="17"/>
  <c r="Y12" i="17" s="1"/>
  <c r="Z13" i="17"/>
  <c r="Z12" i="17" s="1"/>
  <c r="AD45" i="17"/>
  <c r="AC45" i="17"/>
  <c r="AB45" i="17"/>
  <c r="X45" i="17"/>
  <c r="T45" i="17"/>
  <c r="Q45" i="17"/>
  <c r="M45" i="17"/>
  <c r="J45" i="17"/>
  <c r="AE45" i="17" s="1"/>
  <c r="F45" i="17"/>
  <c r="AD44" i="17"/>
  <c r="AC44" i="17"/>
  <c r="AB44" i="17"/>
  <c r="X44" i="17"/>
  <c r="T44" i="17"/>
  <c r="Q44" i="17"/>
  <c r="M44" i="17"/>
  <c r="J44" i="17"/>
  <c r="F44" i="17"/>
  <c r="AD43" i="17"/>
  <c r="AC43" i="17"/>
  <c r="AB43" i="17"/>
  <c r="X43" i="17"/>
  <c r="T43" i="17"/>
  <c r="Q43" i="17"/>
  <c r="M43" i="17"/>
  <c r="J43" i="17"/>
  <c r="AE43" i="17" s="1"/>
  <c r="F43" i="17"/>
  <c r="AD42" i="17"/>
  <c r="AC42" i="17"/>
  <c r="AB42" i="17"/>
  <c r="X42" i="17"/>
  <c r="T42" i="17"/>
  <c r="Q42" i="17"/>
  <c r="M42" i="17"/>
  <c r="J42" i="17"/>
  <c r="F42" i="17"/>
  <c r="AD41" i="17"/>
  <c r="AC41" i="17"/>
  <c r="AB41" i="17"/>
  <c r="X41" i="17"/>
  <c r="T41" i="17"/>
  <c r="Q41" i="17"/>
  <c r="M41" i="17"/>
  <c r="J41" i="17"/>
  <c r="AE41" i="17" s="1"/>
  <c r="F41" i="17"/>
  <c r="AD40" i="17"/>
  <c r="AC40" i="17"/>
  <c r="AB40" i="17"/>
  <c r="X40" i="17"/>
  <c r="T40" i="17"/>
  <c r="Q40" i="17"/>
  <c r="M40" i="17"/>
  <c r="J40" i="17"/>
  <c r="F40" i="17"/>
  <c r="AD39" i="17"/>
  <c r="AC39" i="17"/>
  <c r="AB39" i="17"/>
  <c r="X39" i="17"/>
  <c r="Q39" i="17"/>
  <c r="J39" i="17"/>
  <c r="F39" i="17"/>
  <c r="AD38" i="17"/>
  <c r="AC38" i="17"/>
  <c r="AB38" i="17"/>
  <c r="X38" i="17"/>
  <c r="T38" i="17"/>
  <c r="Q38" i="17"/>
  <c r="M38" i="17"/>
  <c r="J38" i="17"/>
  <c r="F38" i="17"/>
  <c r="AD37" i="17"/>
  <c r="AC37" i="17"/>
  <c r="AB37" i="17"/>
  <c r="X37" i="17"/>
  <c r="T37" i="17"/>
  <c r="Q37" i="17"/>
  <c r="M37" i="17"/>
  <c r="J37" i="17"/>
  <c r="F37" i="17"/>
  <c r="AD36" i="17"/>
  <c r="AC36" i="17"/>
  <c r="AB36" i="17"/>
  <c r="X36" i="17"/>
  <c r="T36" i="17"/>
  <c r="Q36" i="17"/>
  <c r="M36" i="17"/>
  <c r="J36" i="17"/>
  <c r="F36" i="17"/>
  <c r="AD35" i="17"/>
  <c r="AC35" i="17"/>
  <c r="AB35" i="17"/>
  <c r="X35" i="17"/>
  <c r="T35" i="17"/>
  <c r="Q35" i="17"/>
  <c r="M35" i="17"/>
  <c r="J35" i="17"/>
  <c r="F35" i="17"/>
  <c r="AD34" i="17"/>
  <c r="AC34" i="17"/>
  <c r="AB34" i="17"/>
  <c r="X34" i="17"/>
  <c r="T34" i="17"/>
  <c r="Q34" i="17"/>
  <c r="M34" i="17"/>
  <c r="J34" i="17"/>
  <c r="F34" i="17"/>
  <c r="AD33" i="17"/>
  <c r="AC33" i="17"/>
  <c r="AB33" i="17"/>
  <c r="X33" i="17"/>
  <c r="T33" i="17"/>
  <c r="Q33" i="17"/>
  <c r="M33" i="17"/>
  <c r="J33" i="17"/>
  <c r="F33" i="17"/>
  <c r="AD32" i="17"/>
  <c r="AC32" i="17"/>
  <c r="AB32" i="17"/>
  <c r="X32" i="17"/>
  <c r="T32" i="17"/>
  <c r="Q32" i="17"/>
  <c r="M32" i="17"/>
  <c r="J32" i="17"/>
  <c r="F32" i="17"/>
  <c r="AD31" i="17"/>
  <c r="AC31" i="17"/>
  <c r="AB31" i="17"/>
  <c r="X31" i="17"/>
  <c r="T31" i="17"/>
  <c r="Q31" i="17"/>
  <c r="M31" i="17"/>
  <c r="J31" i="17"/>
  <c r="F31" i="17"/>
  <c r="AD30" i="17"/>
  <c r="AC30" i="17"/>
  <c r="AB30" i="17"/>
  <c r="T30" i="17"/>
  <c r="M30" i="17"/>
  <c r="J30" i="17"/>
  <c r="AE30" i="17" s="1"/>
  <c r="F30" i="17"/>
  <c r="AD29" i="17"/>
  <c r="AC29" i="17"/>
  <c r="X29" i="17"/>
  <c r="U29" i="17"/>
  <c r="AB29" i="17" s="1"/>
  <c r="Q29" i="17"/>
  <c r="J29" i="17"/>
  <c r="AD28" i="17"/>
  <c r="AC28" i="17"/>
  <c r="X28" i="17"/>
  <c r="U28" i="17"/>
  <c r="AB28" i="17" s="1"/>
  <c r="Q28" i="17"/>
  <c r="M28" i="17"/>
  <c r="J28" i="17"/>
  <c r="AE28" i="17" s="1"/>
  <c r="F28" i="17"/>
  <c r="AD27" i="17"/>
  <c r="AC27" i="17"/>
  <c r="X27" i="17"/>
  <c r="U27" i="17"/>
  <c r="AB27" i="17" s="1"/>
  <c r="Q27" i="17"/>
  <c r="M27" i="17"/>
  <c r="J27" i="17"/>
  <c r="AE27" i="17" s="1"/>
  <c r="F27" i="17"/>
  <c r="AD26" i="17"/>
  <c r="AC26" i="17"/>
  <c r="X26" i="17"/>
  <c r="U26" i="17"/>
  <c r="AB26" i="17" s="1"/>
  <c r="Q26" i="17"/>
  <c r="M26" i="17"/>
  <c r="J26" i="17"/>
  <c r="AE26" i="17" s="1"/>
  <c r="F26" i="17"/>
  <c r="AD25" i="17"/>
  <c r="AC25" i="17"/>
  <c r="X25" i="17"/>
  <c r="U25" i="17"/>
  <c r="AB25" i="17" s="1"/>
  <c r="Q25" i="17"/>
  <c r="J25" i="17"/>
  <c r="AD24" i="17"/>
  <c r="AC24" i="17"/>
  <c r="AB24" i="17"/>
  <c r="X24" i="17"/>
  <c r="Q24" i="17"/>
  <c r="J24" i="17"/>
  <c r="AD23" i="17"/>
  <c r="AC23" i="17"/>
  <c r="AB23" i="17"/>
  <c r="X23" i="17"/>
  <c r="Q23" i="17"/>
  <c r="J23" i="17"/>
  <c r="AD22" i="17"/>
  <c r="AC22" i="17"/>
  <c r="AB22" i="17"/>
  <c r="X22" i="17"/>
  <c r="Q22" i="17"/>
  <c r="J22" i="17"/>
  <c r="AD21" i="17"/>
  <c r="AC21" i="17"/>
  <c r="X21" i="17"/>
  <c r="U21" i="17"/>
  <c r="AB21" i="17" s="1"/>
  <c r="Q21" i="17"/>
  <c r="M21" i="17"/>
  <c r="J21" i="17"/>
  <c r="F21" i="17"/>
  <c r="AD20" i="17"/>
  <c r="AC20" i="17"/>
  <c r="X20" i="17"/>
  <c r="U20" i="17"/>
  <c r="AB20" i="17" s="1"/>
  <c r="Q20" i="17"/>
  <c r="M20" i="17"/>
  <c r="J20" i="17"/>
  <c r="F20" i="17"/>
  <c r="AD19" i="17"/>
  <c r="AC19" i="17"/>
  <c r="X19" i="17"/>
  <c r="U19" i="17"/>
  <c r="AB19" i="17" s="1"/>
  <c r="Q19" i="17"/>
  <c r="M19" i="17"/>
  <c r="J19" i="17"/>
  <c r="F19" i="17"/>
  <c r="AD18" i="17"/>
  <c r="AC18" i="17"/>
  <c r="X18" i="17"/>
  <c r="U18" i="17"/>
  <c r="AB18" i="17" s="1"/>
  <c r="Q18" i="17"/>
  <c r="J18" i="17"/>
  <c r="F18" i="17"/>
  <c r="AD17" i="17"/>
  <c r="AC17" i="17"/>
  <c r="X17" i="17"/>
  <c r="U17" i="17"/>
  <c r="AB17" i="17" s="1"/>
  <c r="Q17" i="17"/>
  <c r="M17" i="17"/>
  <c r="J17" i="17"/>
  <c r="F17" i="17"/>
  <c r="AD16" i="17"/>
  <c r="AC16" i="17"/>
  <c r="AB16" i="17"/>
  <c r="X16" i="17"/>
  <c r="M16" i="17"/>
  <c r="F16" i="17"/>
  <c r="AD15" i="17"/>
  <c r="AC15" i="17"/>
  <c r="X15" i="17"/>
  <c r="M15" i="17"/>
  <c r="F15" i="17"/>
  <c r="AD14" i="17"/>
  <c r="AC14" i="17"/>
  <c r="AB14" i="17"/>
  <c r="X14" i="17"/>
  <c r="M14" i="17"/>
  <c r="F14" i="17"/>
  <c r="G30" i="13"/>
  <c r="F13" i="17" l="1"/>
  <c r="F12" i="17" s="1"/>
  <c r="AC13" i="17"/>
  <c r="AC12" i="17" s="1"/>
  <c r="Q13" i="17"/>
  <c r="Q12" i="17" s="1"/>
  <c r="AE17" i="17"/>
  <c r="J13" i="17"/>
  <c r="J12" i="17" s="1"/>
  <c r="M13" i="17"/>
  <c r="M12" i="17" s="1"/>
  <c r="X13" i="17"/>
  <c r="X12" i="17" s="1"/>
  <c r="AD13" i="17"/>
  <c r="AD12" i="17" s="1"/>
  <c r="U70" i="13"/>
  <c r="U13" i="17"/>
  <c r="U12" i="17" s="1"/>
  <c r="AA14" i="17"/>
  <c r="AA43" i="17"/>
  <c r="AA39" i="17"/>
  <c r="AA41" i="17"/>
  <c r="AA44" i="17"/>
  <c r="AA16" i="17"/>
  <c r="AA18" i="17"/>
  <c r="AA19" i="17"/>
  <c r="T20" i="17"/>
  <c r="AA22" i="17"/>
  <c r="AA23" i="17"/>
  <c r="AA31" i="17"/>
  <c r="AA34" i="17"/>
  <c r="T18" i="17"/>
  <c r="AA20" i="17"/>
  <c r="AA21" i="17"/>
  <c r="T25" i="17"/>
  <c r="AA32" i="17"/>
  <c r="AA37" i="17"/>
  <c r="AA45" i="17"/>
  <c r="AE20" i="17"/>
  <c r="AE37" i="17"/>
  <c r="AE16" i="17"/>
  <c r="T19" i="17"/>
  <c r="AE19" i="17"/>
  <c r="T21" i="17"/>
  <c r="AA24" i="17"/>
  <c r="AA25" i="17"/>
  <c r="AA26" i="17"/>
  <c r="AA27" i="17"/>
  <c r="AA28" i="17"/>
  <c r="AA29" i="17"/>
  <c r="AA33" i="17"/>
  <c r="AA35" i="17"/>
  <c r="AE39" i="17"/>
  <c r="AB15" i="17"/>
  <c r="AE18" i="17"/>
  <c r="AE21" i="17"/>
  <c r="AE22" i="17"/>
  <c r="AE23" i="17"/>
  <c r="AE24" i="17"/>
  <c r="AE25" i="17"/>
  <c r="AE29" i="17"/>
  <c r="AE31" i="17"/>
  <c r="AE33" i="17"/>
  <c r="AA36" i="17"/>
  <c r="AA38" i="17"/>
  <c r="AA40" i="17"/>
  <c r="AA42" i="17"/>
  <c r="AE15" i="17"/>
  <c r="AA17" i="17"/>
  <c r="AA30" i="17"/>
  <c r="AE32" i="17"/>
  <c r="AE34" i="17"/>
  <c r="AE35" i="17"/>
  <c r="AE36" i="17"/>
  <c r="AE38" i="17"/>
  <c r="AE40" i="17"/>
  <c r="AE42" i="17"/>
  <c r="AE44" i="17"/>
  <c r="AE14" i="17"/>
  <c r="T17" i="17"/>
  <c r="T26" i="17"/>
  <c r="T27" i="17"/>
  <c r="T28" i="17"/>
  <c r="T29" i="17"/>
  <c r="AB41" i="13"/>
  <c r="AC41" i="13"/>
  <c r="AD41" i="13"/>
  <c r="AE41" i="13"/>
  <c r="T41" i="13"/>
  <c r="M41" i="13"/>
  <c r="F41" i="13"/>
  <c r="X187" i="13"/>
  <c r="G29" i="13"/>
  <c r="AD195" i="13"/>
  <c r="AC195" i="13"/>
  <c r="AB195" i="13"/>
  <c r="X195" i="13"/>
  <c r="AE195" i="13" s="1"/>
  <c r="T195" i="13"/>
  <c r="M195" i="13"/>
  <c r="F195" i="13"/>
  <c r="F25" i="13"/>
  <c r="G110" i="13"/>
  <c r="T28" i="13"/>
  <c r="T79" i="13"/>
  <c r="H24" i="13"/>
  <c r="I24" i="13"/>
  <c r="J24" i="13"/>
  <c r="K24" i="13"/>
  <c r="L24" i="13"/>
  <c r="N24" i="13"/>
  <c r="O24" i="13"/>
  <c r="P24" i="13"/>
  <c r="Q24" i="13"/>
  <c r="R24" i="13"/>
  <c r="S24" i="13"/>
  <c r="V24" i="13"/>
  <c r="W24" i="13"/>
  <c r="X24" i="13"/>
  <c r="Y24" i="13"/>
  <c r="Z24" i="13"/>
  <c r="O143" i="9"/>
  <c r="O144" i="9"/>
  <c r="O145" i="9"/>
  <c r="O146" i="9"/>
  <c r="O148" i="9"/>
  <c r="O149" i="9"/>
  <c r="O150" i="9"/>
  <c r="O151" i="9"/>
  <c r="O152" i="9"/>
  <c r="O153" i="9"/>
  <c r="O154" i="9"/>
  <c r="O155" i="9"/>
  <c r="O156" i="9"/>
  <c r="O158" i="9"/>
  <c r="O159" i="9"/>
  <c r="O160" i="9"/>
  <c r="O161" i="9"/>
  <c r="O162" i="9"/>
  <c r="O163" i="9"/>
  <c r="O164" i="9"/>
  <c r="O166" i="9"/>
  <c r="O167" i="9"/>
  <c r="O168" i="9"/>
  <c r="O169" i="9"/>
  <c r="O170" i="9"/>
  <c r="O171" i="9"/>
  <c r="O172" i="9"/>
  <c r="O173" i="9"/>
  <c r="O174" i="9"/>
  <c r="O175" i="9"/>
  <c r="O176" i="9"/>
  <c r="O177" i="9"/>
  <c r="O178" i="9"/>
  <c r="O179" i="9"/>
  <c r="O180" i="9"/>
  <c r="O181" i="9"/>
  <c r="O182" i="9"/>
  <c r="O183" i="9"/>
  <c r="O185" i="9"/>
  <c r="O186" i="9"/>
  <c r="O187" i="9"/>
  <c r="O188" i="9"/>
  <c r="O189" i="9"/>
  <c r="O190" i="9"/>
  <c r="O191" i="9"/>
  <c r="O192" i="9"/>
  <c r="O193" i="9"/>
  <c r="O194" i="9"/>
  <c r="O197" i="9"/>
  <c r="O198" i="9"/>
  <c r="O199" i="9"/>
  <c r="O200" i="9"/>
  <c r="O201" i="9"/>
  <c r="O202" i="9"/>
  <c r="O203" i="9"/>
  <c r="O205" i="9"/>
  <c r="O206" i="9"/>
  <c r="O207" i="9"/>
  <c r="O208" i="9"/>
  <c r="O210" i="9"/>
  <c r="O211" i="9"/>
  <c r="O212" i="9"/>
  <c r="O213" i="9"/>
  <c r="O214" i="9"/>
  <c r="O215" i="9"/>
  <c r="O216" i="9"/>
  <c r="O217" i="9"/>
  <c r="O219" i="9"/>
  <c r="O220" i="9"/>
  <c r="O221" i="9"/>
  <c r="O222" i="9"/>
  <c r="O223" i="9"/>
  <c r="O224" i="9"/>
  <c r="O225" i="9"/>
  <c r="O226" i="9"/>
  <c r="O227" i="9"/>
  <c r="O228" i="9"/>
  <c r="O229" i="9"/>
  <c r="O231" i="9"/>
  <c r="O232" i="9"/>
  <c r="O233" i="9"/>
  <c r="O234" i="9"/>
  <c r="O235" i="9"/>
  <c r="O236" i="9"/>
  <c r="O237" i="9"/>
  <c r="O238" i="9"/>
  <c r="O239" i="9"/>
  <c r="O240" i="9"/>
  <c r="O241" i="9"/>
  <c r="O243" i="9"/>
  <c r="O244" i="9"/>
  <c r="O245" i="9"/>
  <c r="O246" i="9"/>
  <c r="O247" i="9"/>
  <c r="O248" i="9"/>
  <c r="O249" i="9"/>
  <c r="O250" i="9"/>
  <c r="O251" i="9"/>
  <c r="O252" i="9"/>
  <c r="O253" i="9"/>
  <c r="O254" i="9"/>
  <c r="O255" i="9"/>
  <c r="O256" i="9"/>
  <c r="O257" i="9"/>
  <c r="O259" i="9"/>
  <c r="O260" i="9"/>
  <c r="O261" i="9"/>
  <c r="O262" i="9"/>
  <c r="O263" i="9"/>
  <c r="O264" i="9"/>
  <c r="O265" i="9"/>
  <c r="O266" i="9"/>
  <c r="O267" i="9"/>
  <c r="O268" i="9"/>
  <c r="O271" i="9"/>
  <c r="O272" i="9"/>
  <c r="O273" i="9"/>
  <c r="O274" i="9"/>
  <c r="O275" i="9"/>
  <c r="O276" i="9"/>
  <c r="O277" i="9"/>
  <c r="O278" i="9"/>
  <c r="O279" i="9"/>
  <c r="O280" i="9"/>
  <c r="O281" i="9"/>
  <c r="O282" i="9"/>
  <c r="O283" i="9"/>
  <c r="O284" i="9"/>
  <c r="O288" i="9"/>
  <c r="O300" i="9"/>
  <c r="O301" i="9"/>
  <c r="O302" i="9"/>
  <c r="O303" i="9"/>
  <c r="O304" i="9"/>
  <c r="O305" i="9"/>
  <c r="O306" i="9"/>
  <c r="O307" i="9"/>
  <c r="O308" i="9"/>
  <c r="O309" i="9"/>
  <c r="O310" i="9"/>
  <c r="O311" i="9"/>
  <c r="O312" i="9"/>
  <c r="O313" i="9"/>
  <c r="O314" i="9"/>
  <c r="O316" i="9"/>
  <c r="O317" i="9"/>
  <c r="O318" i="9"/>
  <c r="O319" i="9"/>
  <c r="O320" i="9"/>
  <c r="O321" i="9"/>
  <c r="O322" i="9"/>
  <c r="O323" i="9"/>
  <c r="O324" i="9"/>
  <c r="O325" i="9"/>
  <c r="O326" i="9"/>
  <c r="O327" i="9"/>
  <c r="O328" i="9"/>
  <c r="O330" i="9"/>
  <c r="O331" i="9"/>
  <c r="O332" i="9"/>
  <c r="O333" i="9"/>
  <c r="O334" i="9"/>
  <c r="O335" i="9"/>
  <c r="O336" i="9"/>
  <c r="O337" i="9"/>
  <c r="O338" i="9"/>
  <c r="O339" i="9"/>
  <c r="O340" i="9"/>
  <c r="O341" i="9"/>
  <c r="O342" i="9"/>
  <c r="O343" i="9"/>
  <c r="O345" i="9"/>
  <c r="O346" i="9"/>
  <c r="O347" i="9"/>
  <c r="O348" i="9"/>
  <c r="O349" i="9"/>
  <c r="O350" i="9"/>
  <c r="O351" i="9"/>
  <c r="O352" i="9"/>
  <c r="O353" i="9"/>
  <c r="O354" i="9"/>
  <c r="O355" i="9"/>
  <c r="O356" i="9"/>
  <c r="O357" i="9"/>
  <c r="O358" i="9"/>
  <c r="O359" i="9"/>
  <c r="O360" i="9"/>
  <c r="O362" i="9"/>
  <c r="O363" i="9"/>
  <c r="O364" i="9"/>
  <c r="O365" i="9"/>
  <c r="O366" i="9"/>
  <c r="O367" i="9"/>
  <c r="O368" i="9"/>
  <c r="O369" i="9"/>
  <c r="O370" i="9"/>
  <c r="O371" i="9"/>
  <c r="O372" i="9"/>
  <c r="O373" i="9"/>
  <c r="O374" i="9"/>
  <c r="O376" i="9"/>
  <c r="O377" i="9"/>
  <c r="O378" i="9"/>
  <c r="O379" i="9"/>
  <c r="O380" i="9"/>
  <c r="O381" i="9"/>
  <c r="O382" i="9"/>
  <c r="O383" i="9"/>
  <c r="O384" i="9"/>
  <c r="O385" i="9"/>
  <c r="O386" i="9"/>
  <c r="O387" i="9"/>
  <c r="O388" i="9"/>
  <c r="O390" i="9"/>
  <c r="O391" i="9"/>
  <c r="O392" i="9"/>
  <c r="O393" i="9"/>
  <c r="O394" i="9"/>
  <c r="O395" i="9"/>
  <c r="O396" i="9"/>
  <c r="O397" i="9"/>
  <c r="O398" i="9"/>
  <c r="O399" i="9"/>
  <c r="O400" i="9"/>
  <c r="O401" i="9"/>
  <c r="O402" i="9"/>
  <c r="O404" i="9"/>
  <c r="O405" i="9"/>
  <c r="O406" i="9"/>
  <c r="O407" i="9"/>
  <c r="O408" i="9"/>
  <c r="O409" i="9"/>
  <c r="O410" i="9"/>
  <c r="O411" i="9"/>
  <c r="O412" i="9"/>
  <c r="O413" i="9"/>
  <c r="O414" i="9"/>
  <c r="O415" i="9"/>
  <c r="O416" i="9"/>
  <c r="O417" i="9"/>
  <c r="O419" i="9"/>
  <c r="O421" i="9"/>
  <c r="O422" i="9"/>
  <c r="O423" i="9"/>
  <c r="O424" i="9"/>
  <c r="O425" i="9"/>
  <c r="O426" i="9"/>
  <c r="O427" i="9"/>
  <c r="O428" i="9"/>
  <c r="O429" i="9"/>
  <c r="O430" i="9"/>
  <c r="O431" i="9"/>
  <c r="O433" i="9"/>
  <c r="O434" i="9"/>
  <c r="O435" i="9"/>
  <c r="O436" i="9"/>
  <c r="O437" i="9"/>
  <c r="O438" i="9"/>
  <c r="O439" i="9"/>
  <c r="O440" i="9"/>
  <c r="O441" i="9"/>
  <c r="O442" i="9"/>
  <c r="O443" i="9"/>
  <c r="O444" i="9"/>
  <c r="O445" i="9"/>
  <c r="O446" i="9"/>
  <c r="O447" i="9"/>
  <c r="O448" i="9"/>
  <c r="O449" i="9"/>
  <c r="O61" i="9"/>
  <c r="O62" i="9"/>
  <c r="O63" i="9"/>
  <c r="O64" i="9"/>
  <c r="O65" i="9"/>
  <c r="O66" i="9"/>
  <c r="O67" i="9"/>
  <c r="O68" i="9"/>
  <c r="O69" i="9"/>
  <c r="O70" i="9"/>
  <c r="O71" i="9"/>
  <c r="O72" i="9"/>
  <c r="O73" i="9"/>
  <c r="O74" i="9"/>
  <c r="O75" i="9"/>
  <c r="O76" i="9"/>
  <c r="O77" i="9"/>
  <c r="O78" i="9"/>
  <c r="O79" i="9"/>
  <c r="O80" i="9"/>
  <c r="O81" i="9"/>
  <c r="O82" i="9"/>
  <c r="O83" i="9"/>
  <c r="O84" i="9"/>
  <c r="O85" i="9"/>
  <c r="O86" i="9"/>
  <c r="O87" i="9"/>
  <c r="O88" i="9"/>
  <c r="O89" i="9"/>
  <c r="O90" i="9"/>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126" i="9"/>
  <c r="O127" i="9"/>
  <c r="O130" i="9"/>
  <c r="O131" i="9"/>
  <c r="O132" i="9"/>
  <c r="O133" i="9"/>
  <c r="O134" i="9"/>
  <c r="O135" i="9"/>
  <c r="O136" i="9"/>
  <c r="O138" i="9"/>
  <c r="O139" i="9"/>
  <c r="O140" i="9"/>
  <c r="O141" i="9"/>
  <c r="O60" i="9"/>
  <c r="O23" i="9"/>
  <c r="O24" i="9"/>
  <c r="O25" i="9"/>
  <c r="O26" i="9"/>
  <c r="O28" i="9"/>
  <c r="O18" i="9" s="1"/>
  <c r="O29" i="9"/>
  <c r="O30" i="9"/>
  <c r="O31" i="9"/>
  <c r="O32" i="9"/>
  <c r="O33" i="9"/>
  <c r="O34" i="9"/>
  <c r="O35" i="9"/>
  <c r="O36" i="9"/>
  <c r="O37" i="9"/>
  <c r="O38" i="9"/>
  <c r="O39" i="9"/>
  <c r="O40" i="9"/>
  <c r="AA41" i="13" l="1"/>
  <c r="AE13" i="17"/>
  <c r="AE12" i="17" s="1"/>
  <c r="T13" i="17"/>
  <c r="T12" i="17" s="1"/>
  <c r="AA15" i="17"/>
  <c r="AA13" i="17" s="1"/>
  <c r="AA12" i="17" s="1"/>
  <c r="AB13" i="17"/>
  <c r="AB12" i="17" s="1"/>
  <c r="AA195" i="13"/>
  <c r="T82" i="13"/>
  <c r="T81" i="13"/>
  <c r="T83" i="13"/>
  <c r="T80" i="13"/>
  <c r="T78" i="13"/>
  <c r="T77" i="13"/>
  <c r="T75" i="13"/>
  <c r="T76" i="13"/>
  <c r="T74" i="13"/>
  <c r="T72" i="13"/>
  <c r="T71" i="13"/>
  <c r="O58" i="9"/>
  <c r="O57" i="9"/>
  <c r="O56" i="9"/>
  <c r="O55" i="9"/>
  <c r="O54" i="9"/>
  <c r="O53" i="9"/>
  <c r="O52" i="9"/>
  <c r="O51" i="9"/>
  <c r="O50" i="9"/>
  <c r="O48" i="9"/>
  <c r="O47" i="9"/>
  <c r="O46" i="9"/>
  <c r="O45" i="9"/>
  <c r="O44" i="9"/>
  <c r="O43" i="9"/>
  <c r="O42" i="9"/>
  <c r="DA17" i="14"/>
  <c r="CS69" i="14"/>
  <c r="CS68" i="14"/>
  <c r="CS67" i="14"/>
  <c r="CS66" i="14"/>
  <c r="CS65" i="14"/>
  <c r="CS64" i="14"/>
  <c r="CS63" i="14"/>
  <c r="CS62" i="14"/>
  <c r="CS61" i="14"/>
  <c r="CS60" i="14"/>
  <c r="CS59" i="14"/>
  <c r="CS58" i="14"/>
  <c r="CS57" i="14"/>
  <c r="CS56" i="14"/>
  <c r="CS55" i="14"/>
  <c r="CS54" i="14"/>
  <c r="CS53" i="14"/>
  <c r="CS52" i="14"/>
  <c r="CS51" i="14"/>
  <c r="CS50" i="14"/>
  <c r="CS49" i="14"/>
  <c r="CS48" i="14"/>
  <c r="CS47" i="14"/>
  <c r="CS46" i="14"/>
  <c r="CS45" i="14"/>
  <c r="CS44" i="14"/>
  <c r="CS43" i="14"/>
  <c r="CS42" i="14"/>
  <c r="CS41" i="14"/>
  <c r="CS40" i="14"/>
  <c r="CS39" i="14"/>
  <c r="CS38" i="14"/>
  <c r="CS37" i="14"/>
  <c r="CS36" i="14"/>
  <c r="CS35" i="14"/>
  <c r="CS34" i="14"/>
  <c r="CS33" i="14"/>
  <c r="CS32" i="14"/>
  <c r="CS31" i="14"/>
  <c r="CV30" i="14"/>
  <c r="CU30" i="14"/>
  <c r="CT30" i="14"/>
  <c r="CS29" i="14"/>
  <c r="CS28" i="14"/>
  <c r="CS27" i="14"/>
  <c r="CS26" i="14"/>
  <c r="CS25" i="14"/>
  <c r="CS24" i="14"/>
  <c r="CS23" i="14"/>
  <c r="CS22" i="14"/>
  <c r="CS21" i="14"/>
  <c r="CS20" i="14"/>
  <c r="CS19" i="14"/>
  <c r="CS18" i="14"/>
  <c r="CS17" i="14"/>
  <c r="CS16" i="14"/>
  <c r="CS15" i="14"/>
  <c r="CS14" i="14"/>
  <c r="CV13" i="14"/>
  <c r="CU13" i="14"/>
  <c r="CU12" i="14" s="1"/>
  <c r="CT13" i="14"/>
  <c r="CT12" i="14" s="1"/>
  <c r="CL69" i="14"/>
  <c r="CL68" i="14"/>
  <c r="CL67" i="14"/>
  <c r="CL66" i="14"/>
  <c r="CL65" i="14"/>
  <c r="CL64" i="14"/>
  <c r="CL63" i="14"/>
  <c r="CL62" i="14"/>
  <c r="CL61" i="14"/>
  <c r="CL60" i="14"/>
  <c r="CL59" i="14"/>
  <c r="CL58" i="14"/>
  <c r="CL57" i="14"/>
  <c r="CL56" i="14"/>
  <c r="CL55" i="14"/>
  <c r="CL54" i="14"/>
  <c r="CL53" i="14"/>
  <c r="CL52" i="14"/>
  <c r="CL51" i="14"/>
  <c r="CL50" i="14"/>
  <c r="CL49" i="14"/>
  <c r="CL48" i="14"/>
  <c r="CL47" i="14"/>
  <c r="CL46" i="14"/>
  <c r="CL45" i="14"/>
  <c r="CL44" i="14"/>
  <c r="CL43" i="14"/>
  <c r="CL42" i="14"/>
  <c r="CL41" i="14"/>
  <c r="CL40" i="14"/>
  <c r="CL39" i="14"/>
  <c r="CL38" i="14"/>
  <c r="CL37" i="14"/>
  <c r="CL36" i="14"/>
  <c r="CL35" i="14"/>
  <c r="CL34" i="14"/>
  <c r="CL33" i="14"/>
  <c r="CL32" i="14"/>
  <c r="CL31" i="14"/>
  <c r="CR30" i="14"/>
  <c r="CQ30" i="14"/>
  <c r="CO30" i="14"/>
  <c r="CN30" i="14"/>
  <c r="CM30" i="14"/>
  <c r="CL29" i="14"/>
  <c r="CL28" i="14"/>
  <c r="CL27" i="14"/>
  <c r="CL26" i="14"/>
  <c r="CL25" i="14"/>
  <c r="CL24" i="14"/>
  <c r="CL23" i="14"/>
  <c r="CL22" i="14"/>
  <c r="CL21" i="14"/>
  <c r="CL20" i="14"/>
  <c r="CL19" i="14"/>
  <c r="CL18" i="14"/>
  <c r="CL17" i="14"/>
  <c r="CL16" i="14"/>
  <c r="CL15" i="14"/>
  <c r="CL14" i="14"/>
  <c r="CO13" i="14"/>
  <c r="CN13" i="14"/>
  <c r="CM13" i="14"/>
  <c r="CN12" i="14"/>
  <c r="CE69" i="14"/>
  <c r="CB69" i="14"/>
  <c r="BX69" i="14"/>
  <c r="BQ69" i="14"/>
  <c r="BN69" i="14"/>
  <c r="BH69" i="14"/>
  <c r="BB69" i="14"/>
  <c r="AZ69" i="14"/>
  <c r="AY69" i="14"/>
  <c r="AW69" i="14"/>
  <c r="AV69" i="14"/>
  <c r="AU69" i="14"/>
  <c r="AK69" i="14"/>
  <c r="AH69" i="14"/>
  <c r="AG69" i="14"/>
  <c r="AF69" i="14"/>
  <c r="AE69" i="14"/>
  <c r="V69" i="14"/>
  <c r="U69" i="14" s="1"/>
  <c r="S69" i="14"/>
  <c r="O69" i="14"/>
  <c r="N69" i="14"/>
  <c r="K69" i="14"/>
  <c r="G69" i="14"/>
  <c r="F69" i="14"/>
  <c r="CE68" i="14"/>
  <c r="CB68" i="14"/>
  <c r="BX68" i="14"/>
  <c r="BQ68" i="14"/>
  <c r="BN68" i="14"/>
  <c r="BH68" i="14"/>
  <c r="BB68" i="14"/>
  <c r="AZ68" i="14"/>
  <c r="AY68" i="14"/>
  <c r="AW68" i="14"/>
  <c r="AV68" i="14"/>
  <c r="AU68" i="14"/>
  <c r="AK68" i="14"/>
  <c r="AH68" i="14"/>
  <c r="AG68" i="14"/>
  <c r="AF68" i="14"/>
  <c r="AE68" i="14"/>
  <c r="V68" i="14"/>
  <c r="U68" i="14" s="1"/>
  <c r="S68" i="14"/>
  <c r="O68" i="14"/>
  <c r="N68" i="14"/>
  <c r="K68" i="14"/>
  <c r="G68" i="14"/>
  <c r="F68" i="14"/>
  <c r="CE67" i="14"/>
  <c r="CB67" i="14"/>
  <c r="BX67" i="14"/>
  <c r="BQ67" i="14"/>
  <c r="BN67" i="14"/>
  <c r="BH67" i="14"/>
  <c r="BB67" i="14"/>
  <c r="AZ67" i="14"/>
  <c r="AY67" i="14"/>
  <c r="AW67" i="14"/>
  <c r="AV67" i="14"/>
  <c r="AU67" i="14"/>
  <c r="AK67" i="14"/>
  <c r="AH67" i="14"/>
  <c r="AG67" i="14"/>
  <c r="AF67" i="14"/>
  <c r="AE67" i="14"/>
  <c r="V67" i="14"/>
  <c r="U67" i="14" s="1"/>
  <c r="S67" i="14"/>
  <c r="O67" i="14"/>
  <c r="N67" i="14"/>
  <c r="K67" i="14"/>
  <c r="G67" i="14"/>
  <c r="F67" i="14"/>
  <c r="CE66" i="14"/>
  <c r="CB66" i="14"/>
  <c r="BX66" i="14"/>
  <c r="BQ66" i="14"/>
  <c r="BN66" i="14"/>
  <c r="BH66" i="14"/>
  <c r="BB66" i="14"/>
  <c r="AZ66" i="14"/>
  <c r="AY66" i="14"/>
  <c r="AW66" i="14"/>
  <c r="AV66" i="14"/>
  <c r="AU66" i="14"/>
  <c r="AK66" i="14"/>
  <c r="AH66" i="14"/>
  <c r="AG66" i="14"/>
  <c r="AF66" i="14"/>
  <c r="AE66" i="14"/>
  <c r="V66" i="14"/>
  <c r="U66" i="14" s="1"/>
  <c r="S66" i="14"/>
  <c r="O66" i="14"/>
  <c r="N66" i="14"/>
  <c r="K66" i="14"/>
  <c r="G66" i="14"/>
  <c r="F66" i="14"/>
  <c r="CE65" i="14"/>
  <c r="CB65" i="14"/>
  <c r="BX65" i="14"/>
  <c r="BQ65" i="14"/>
  <c r="BN65" i="14"/>
  <c r="BH65" i="14"/>
  <c r="BB65" i="14"/>
  <c r="AZ65" i="14"/>
  <c r="AY65" i="14"/>
  <c r="AW65" i="14"/>
  <c r="AV65" i="14"/>
  <c r="AU65" i="14"/>
  <c r="AK65" i="14"/>
  <c r="AH65" i="14"/>
  <c r="AG65" i="14"/>
  <c r="AF65" i="14"/>
  <c r="AE65" i="14"/>
  <c r="V65" i="14"/>
  <c r="U65" i="14" s="1"/>
  <c r="S65" i="14"/>
  <c r="O65" i="14"/>
  <c r="N65" i="14"/>
  <c r="K65" i="14"/>
  <c r="G65" i="14"/>
  <c r="F65" i="14"/>
  <c r="CE64" i="14"/>
  <c r="CB64" i="14"/>
  <c r="BX64" i="14"/>
  <c r="BQ64" i="14"/>
  <c r="BN64" i="14"/>
  <c r="BH64" i="14"/>
  <c r="BB64" i="14"/>
  <c r="AZ64" i="14"/>
  <c r="AY64" i="14"/>
  <c r="AW64" i="14"/>
  <c r="AV64" i="14"/>
  <c r="AU64" i="14"/>
  <c r="AK64" i="14"/>
  <c r="AH64" i="14"/>
  <c r="AG64" i="14"/>
  <c r="AF64" i="14"/>
  <c r="AE64" i="14"/>
  <c r="V64" i="14"/>
  <c r="U64" i="14" s="1"/>
  <c r="S64" i="14"/>
  <c r="O64" i="14"/>
  <c r="K64" i="14"/>
  <c r="G64" i="14"/>
  <c r="F64" i="14"/>
  <c r="CE63" i="14"/>
  <c r="CB63" i="14"/>
  <c r="BX63" i="14"/>
  <c r="BQ63" i="14"/>
  <c r="BN63" i="14"/>
  <c r="BH63" i="14"/>
  <c r="BB63" i="14"/>
  <c r="AZ63" i="14"/>
  <c r="AY63" i="14"/>
  <c r="AW63" i="14"/>
  <c r="AV63" i="14"/>
  <c r="AU63" i="14"/>
  <c r="AK63" i="14"/>
  <c r="AH63" i="14"/>
  <c r="AG63" i="14"/>
  <c r="AF63" i="14"/>
  <c r="AE63" i="14"/>
  <c r="V63" i="14"/>
  <c r="U63" i="14" s="1"/>
  <c r="S63" i="14"/>
  <c r="O63" i="14"/>
  <c r="N63" i="14"/>
  <c r="K63" i="14"/>
  <c r="G63" i="14"/>
  <c r="F63" i="14"/>
  <c r="CE62" i="14"/>
  <c r="CB62" i="14"/>
  <c r="BX62" i="14"/>
  <c r="BQ62" i="14"/>
  <c r="BN62" i="14"/>
  <c r="BH62" i="14"/>
  <c r="BB62" i="14"/>
  <c r="AZ62" i="14"/>
  <c r="AY62" i="14"/>
  <c r="AW62" i="14"/>
  <c r="AV62" i="14"/>
  <c r="AU62" i="14"/>
  <c r="AK62" i="14"/>
  <c r="AH62" i="14"/>
  <c r="AG62" i="14"/>
  <c r="AF62" i="14"/>
  <c r="AE62" i="14"/>
  <c r="V62" i="14"/>
  <c r="S62" i="14"/>
  <c r="O62" i="14"/>
  <c r="N62" i="14"/>
  <c r="K62" i="14"/>
  <c r="G62" i="14"/>
  <c r="F62" i="14"/>
  <c r="CE61" i="14"/>
  <c r="CB61" i="14"/>
  <c r="BX61" i="14"/>
  <c r="BQ61" i="14"/>
  <c r="BN61" i="14"/>
  <c r="BH61" i="14"/>
  <c r="BB61" i="14"/>
  <c r="AZ61" i="14"/>
  <c r="AY61" i="14"/>
  <c r="AW61" i="14"/>
  <c r="AV61" i="14"/>
  <c r="AU61" i="14"/>
  <c r="AK61" i="14"/>
  <c r="AH61" i="14"/>
  <c r="AG61" i="14"/>
  <c r="AF61" i="14"/>
  <c r="AE61" i="14"/>
  <c r="V61" i="14"/>
  <c r="U61" i="14" s="1"/>
  <c r="S61" i="14"/>
  <c r="O61" i="14"/>
  <c r="N61" i="14"/>
  <c r="K61" i="14"/>
  <c r="G61" i="14"/>
  <c r="F61" i="14"/>
  <c r="CE60" i="14"/>
  <c r="CB60" i="14"/>
  <c r="BX60" i="14"/>
  <c r="BQ60" i="14"/>
  <c r="BN60" i="14"/>
  <c r="BH60" i="14"/>
  <c r="BB60" i="14"/>
  <c r="AZ60" i="14"/>
  <c r="AY60" i="14"/>
  <c r="AW60" i="14"/>
  <c r="AV60" i="14"/>
  <c r="AU60" i="14"/>
  <c r="AK60" i="14"/>
  <c r="AH60" i="14"/>
  <c r="AG60" i="14"/>
  <c r="AF60" i="14"/>
  <c r="AE60" i="14"/>
  <c r="V60" i="14"/>
  <c r="S60" i="14"/>
  <c r="O60" i="14"/>
  <c r="N60" i="14"/>
  <c r="K60" i="14"/>
  <c r="G60" i="14"/>
  <c r="F60" i="14"/>
  <c r="CE59" i="14"/>
  <c r="CB59" i="14"/>
  <c r="BX59" i="14"/>
  <c r="BQ59" i="14"/>
  <c r="BN59" i="14"/>
  <c r="BH59" i="14"/>
  <c r="BB59" i="14"/>
  <c r="AZ59" i="14"/>
  <c r="AY59" i="14"/>
  <c r="AW59" i="14"/>
  <c r="AV59" i="14"/>
  <c r="AU59" i="14"/>
  <c r="AK59" i="14"/>
  <c r="AH59" i="14"/>
  <c r="AG59" i="14"/>
  <c r="AF59" i="14"/>
  <c r="AE59" i="14"/>
  <c r="V59" i="14"/>
  <c r="U59" i="14" s="1"/>
  <c r="S59" i="14"/>
  <c r="O59" i="14"/>
  <c r="N59" i="14"/>
  <c r="K59" i="14"/>
  <c r="G59" i="14"/>
  <c r="F59" i="14"/>
  <c r="CE58" i="14"/>
  <c r="CB58" i="14"/>
  <c r="BX58" i="14"/>
  <c r="BQ58" i="14"/>
  <c r="BH58" i="14"/>
  <c r="BB58" i="14"/>
  <c r="AW58" i="14"/>
  <c r="AK58" i="14"/>
  <c r="AE58" i="14"/>
  <c r="U58" i="14"/>
  <c r="CE57" i="14"/>
  <c r="CB57" i="14"/>
  <c r="BX57" i="14"/>
  <c r="BQ57" i="14"/>
  <c r="BN57" i="14"/>
  <c r="BH57" i="14"/>
  <c r="BB57" i="14"/>
  <c r="AZ57" i="14"/>
  <c r="AY57" i="14"/>
  <c r="AW57" i="14"/>
  <c r="AV57" i="14"/>
  <c r="AU57" i="14"/>
  <c r="AK57" i="14"/>
  <c r="AH57" i="14"/>
  <c r="AG57" i="14"/>
  <c r="AF57" i="14"/>
  <c r="AE57" i="14"/>
  <c r="V57" i="14"/>
  <c r="U57" i="14" s="1"/>
  <c r="S57" i="14"/>
  <c r="O57" i="14"/>
  <c r="N57" i="14"/>
  <c r="K57" i="14"/>
  <c r="G57" i="14"/>
  <c r="F57" i="14"/>
  <c r="CE56" i="14"/>
  <c r="CB56" i="14"/>
  <c r="BX56" i="14"/>
  <c r="BQ56" i="14"/>
  <c r="BN56" i="14"/>
  <c r="BH56" i="14"/>
  <c r="BB56" i="14"/>
  <c r="AZ56" i="14"/>
  <c r="AY56" i="14"/>
  <c r="AW56" i="14"/>
  <c r="AV56" i="14"/>
  <c r="AU56" i="14"/>
  <c r="AK56" i="14"/>
  <c r="AH56" i="14"/>
  <c r="AG56" i="14"/>
  <c r="AF56" i="14"/>
  <c r="AE56" i="14"/>
  <c r="V56" i="14"/>
  <c r="U56" i="14" s="1"/>
  <c r="S56" i="14"/>
  <c r="O56" i="14"/>
  <c r="N56" i="14"/>
  <c r="K56" i="14"/>
  <c r="G56" i="14"/>
  <c r="F56" i="14"/>
  <c r="CE55" i="14"/>
  <c r="CB55" i="14"/>
  <c r="BX55" i="14"/>
  <c r="BQ55" i="14"/>
  <c r="BN55" i="14"/>
  <c r="BH55" i="14"/>
  <c r="BB55" i="14"/>
  <c r="AZ55" i="14"/>
  <c r="AY55" i="14"/>
  <c r="AW55" i="14"/>
  <c r="AV55" i="14"/>
  <c r="AU55" i="14"/>
  <c r="AK55" i="14"/>
  <c r="AH55" i="14"/>
  <c r="AG55" i="14"/>
  <c r="AF55" i="14"/>
  <c r="AE55" i="14"/>
  <c r="V55" i="14"/>
  <c r="U55" i="14" s="1"/>
  <c r="S55" i="14"/>
  <c r="O55" i="14"/>
  <c r="N55" i="14"/>
  <c r="K55" i="14"/>
  <c r="G55" i="14"/>
  <c r="F55" i="14"/>
  <c r="CE54" i="14"/>
  <c r="CB54" i="14"/>
  <c r="BX54" i="14"/>
  <c r="BQ54" i="14"/>
  <c r="BN54" i="14"/>
  <c r="BH54" i="14"/>
  <c r="BB54" i="14"/>
  <c r="AZ54" i="14"/>
  <c r="AY54" i="14"/>
  <c r="AW54" i="14"/>
  <c r="AV54" i="14"/>
  <c r="AU54" i="14"/>
  <c r="AK54" i="14"/>
  <c r="AH54" i="14"/>
  <c r="AG54" i="14"/>
  <c r="AF54" i="14"/>
  <c r="AE54" i="14"/>
  <c r="V54" i="14"/>
  <c r="U54" i="14" s="1"/>
  <c r="S54" i="14"/>
  <c r="O54" i="14"/>
  <c r="N54" i="14"/>
  <c r="K54" i="14"/>
  <c r="G54" i="14"/>
  <c r="F54" i="14"/>
  <c r="CE53" i="14"/>
  <c r="CB53" i="14"/>
  <c r="BX53" i="14"/>
  <c r="BQ53" i="14"/>
  <c r="BN53" i="14"/>
  <c r="BH53" i="14"/>
  <c r="BB53" i="14"/>
  <c r="AZ53" i="14"/>
  <c r="AY53" i="14"/>
  <c r="AW53" i="14"/>
  <c r="AV53" i="14"/>
  <c r="AU53" i="14"/>
  <c r="AK53" i="14"/>
  <c r="AH53" i="14"/>
  <c r="AG53" i="14"/>
  <c r="AF53" i="14"/>
  <c r="AE53" i="14"/>
  <c r="V53" i="14"/>
  <c r="U53" i="14" s="1"/>
  <c r="S53" i="14"/>
  <c r="O53" i="14"/>
  <c r="N53" i="14"/>
  <c r="K53" i="14"/>
  <c r="G53" i="14"/>
  <c r="F53" i="14"/>
  <c r="CE52" i="14"/>
  <c r="CB52" i="14"/>
  <c r="BX52" i="14"/>
  <c r="BQ52" i="14"/>
  <c r="BN52" i="14"/>
  <c r="BH52" i="14"/>
  <c r="BB52" i="14"/>
  <c r="AZ52" i="14"/>
  <c r="AY52" i="14"/>
  <c r="AW52" i="14"/>
  <c r="AV52" i="14"/>
  <c r="AU52" i="14"/>
  <c r="AK52" i="14"/>
  <c r="AH52" i="14"/>
  <c r="AG52" i="14"/>
  <c r="AF52" i="14"/>
  <c r="AE52" i="14"/>
  <c r="V52" i="14"/>
  <c r="U52" i="14" s="1"/>
  <c r="S52" i="14"/>
  <c r="O52" i="14"/>
  <c r="N52" i="14"/>
  <c r="K52" i="14"/>
  <c r="G52" i="14"/>
  <c r="F52" i="14"/>
  <c r="CE51" i="14"/>
  <c r="CB51" i="14"/>
  <c r="BX51" i="14"/>
  <c r="BQ51" i="14"/>
  <c r="BN51" i="14"/>
  <c r="BH51" i="14"/>
  <c r="BB51" i="14"/>
  <c r="AZ51" i="14"/>
  <c r="AY51" i="14"/>
  <c r="AW51" i="14"/>
  <c r="AV51" i="14"/>
  <c r="AU51" i="14"/>
  <c r="AK51" i="14"/>
  <c r="AH51" i="14"/>
  <c r="AG51" i="14"/>
  <c r="AF51" i="14"/>
  <c r="AE51" i="14"/>
  <c r="V51" i="14"/>
  <c r="U51" i="14" s="1"/>
  <c r="S51" i="14"/>
  <c r="O51" i="14"/>
  <c r="N51" i="14"/>
  <c r="K51" i="14"/>
  <c r="G51" i="14"/>
  <c r="F51" i="14"/>
  <c r="CE50" i="14"/>
  <c r="CB50" i="14"/>
  <c r="BX50" i="14"/>
  <c r="BQ50" i="14"/>
  <c r="BN50" i="14"/>
  <c r="BH50" i="14"/>
  <c r="BB50" i="14"/>
  <c r="AZ50" i="14"/>
  <c r="AY50" i="14"/>
  <c r="AW50" i="14"/>
  <c r="AV50" i="14"/>
  <c r="AU50" i="14"/>
  <c r="AK50" i="14"/>
  <c r="AH50" i="14"/>
  <c r="AG50" i="14"/>
  <c r="AF50" i="14"/>
  <c r="AE50" i="14"/>
  <c r="V50" i="14"/>
  <c r="U50" i="14" s="1"/>
  <c r="S50" i="14"/>
  <c r="O50" i="14"/>
  <c r="N50" i="14"/>
  <c r="K50" i="14"/>
  <c r="G50" i="14"/>
  <c r="F50" i="14"/>
  <c r="CE49" i="14"/>
  <c r="CB49" i="14"/>
  <c r="BX49" i="14"/>
  <c r="BQ49" i="14"/>
  <c r="BN49" i="14"/>
  <c r="BH49" i="14"/>
  <c r="BB49" i="14"/>
  <c r="AZ49" i="14"/>
  <c r="AY49" i="14"/>
  <c r="AW49" i="14"/>
  <c r="AV49" i="14"/>
  <c r="AU49" i="14"/>
  <c r="AK49" i="14"/>
  <c r="AH49" i="14"/>
  <c r="AG49" i="14"/>
  <c r="AF49" i="14"/>
  <c r="AE49" i="14"/>
  <c r="V49" i="14"/>
  <c r="U49" i="14" s="1"/>
  <c r="S49" i="14"/>
  <c r="O49" i="14"/>
  <c r="N49" i="14"/>
  <c r="K49" i="14"/>
  <c r="G49" i="14"/>
  <c r="F49" i="14"/>
  <c r="CE48" i="14"/>
  <c r="CB48" i="14"/>
  <c r="BX48" i="14"/>
  <c r="BQ48" i="14"/>
  <c r="BN48" i="14"/>
  <c r="BH48" i="14"/>
  <c r="BB48" i="14"/>
  <c r="AZ48" i="14"/>
  <c r="AY48" i="14"/>
  <c r="AW48" i="14"/>
  <c r="AV48" i="14"/>
  <c r="AU48" i="14"/>
  <c r="AK48" i="14"/>
  <c r="AH48" i="14"/>
  <c r="AG48" i="14"/>
  <c r="AF48" i="14"/>
  <c r="AE48" i="14"/>
  <c r="V48" i="14"/>
  <c r="U48" i="14" s="1"/>
  <c r="S48" i="14"/>
  <c r="O48" i="14"/>
  <c r="N48" i="14"/>
  <c r="K48" i="14"/>
  <c r="G48" i="14"/>
  <c r="F48" i="14"/>
  <c r="CE47" i="14"/>
  <c r="CB47" i="14"/>
  <c r="BX47" i="14"/>
  <c r="BQ47" i="14"/>
  <c r="BN47" i="14"/>
  <c r="BH47" i="14"/>
  <c r="BB47" i="14"/>
  <c r="AZ47" i="14"/>
  <c r="AY47" i="14"/>
  <c r="AW47" i="14"/>
  <c r="AV47" i="14"/>
  <c r="AU47" i="14"/>
  <c r="AK47" i="14"/>
  <c r="AH47" i="14"/>
  <c r="AG47" i="14"/>
  <c r="AF47" i="14"/>
  <c r="AE47" i="14"/>
  <c r="V47" i="14"/>
  <c r="U47" i="14" s="1"/>
  <c r="S47" i="14"/>
  <c r="O47" i="14"/>
  <c r="N47" i="14"/>
  <c r="K47" i="14"/>
  <c r="G47" i="14"/>
  <c r="F47" i="14"/>
  <c r="CE46" i="14"/>
  <c r="CB46" i="14"/>
  <c r="BX46" i="14"/>
  <c r="BQ46" i="14"/>
  <c r="BN46" i="14"/>
  <c r="BH46" i="14"/>
  <c r="BB46" i="14"/>
  <c r="AZ46" i="14"/>
  <c r="AY46" i="14"/>
  <c r="AW46" i="14"/>
  <c r="AV46" i="14"/>
  <c r="AU46" i="14"/>
  <c r="AK46" i="14"/>
  <c r="AH46" i="14"/>
  <c r="AG46" i="14"/>
  <c r="AF46" i="14"/>
  <c r="AE46" i="14"/>
  <c r="V46" i="14"/>
  <c r="S46" i="14"/>
  <c r="O46" i="14"/>
  <c r="N46" i="14"/>
  <c r="K46" i="14"/>
  <c r="G46" i="14"/>
  <c r="F46" i="14"/>
  <c r="CE45" i="14"/>
  <c r="CB45" i="14"/>
  <c r="BX45" i="14"/>
  <c r="BQ45" i="14"/>
  <c r="BH45" i="14"/>
  <c r="BB45" i="14"/>
  <c r="AW45" i="14"/>
  <c r="AK45" i="14"/>
  <c r="AE45" i="14"/>
  <c r="U45" i="14"/>
  <c r="CE44" i="14"/>
  <c r="CB44" i="14"/>
  <c r="BX44" i="14"/>
  <c r="BQ44" i="14"/>
  <c r="BN44" i="14"/>
  <c r="BH44" i="14"/>
  <c r="BB44" i="14"/>
  <c r="AZ44" i="14"/>
  <c r="AY44" i="14"/>
  <c r="AW44" i="14"/>
  <c r="AV44" i="14"/>
  <c r="AU44" i="14"/>
  <c r="AK44" i="14"/>
  <c r="AH44" i="14"/>
  <c r="AG44" i="14"/>
  <c r="AF44" i="14"/>
  <c r="AE44" i="14"/>
  <c r="V44" i="14"/>
  <c r="S44" i="14"/>
  <c r="O44" i="14"/>
  <c r="N44" i="14"/>
  <c r="K44" i="14"/>
  <c r="G44" i="14"/>
  <c r="F44" i="14"/>
  <c r="CE43" i="14"/>
  <c r="CB43" i="14"/>
  <c r="BX43" i="14"/>
  <c r="BQ43" i="14"/>
  <c r="BN43" i="14"/>
  <c r="BH43" i="14"/>
  <c r="BB43" i="14"/>
  <c r="AZ43" i="14"/>
  <c r="AY43" i="14"/>
  <c r="AW43" i="14"/>
  <c r="AV43" i="14"/>
  <c r="AU43" i="14"/>
  <c r="AK43" i="14"/>
  <c r="AH43" i="14"/>
  <c r="AG43" i="14"/>
  <c r="AF43" i="14"/>
  <c r="AE43" i="14"/>
  <c r="V43" i="14"/>
  <c r="S43" i="14"/>
  <c r="O43" i="14"/>
  <c r="N43" i="14"/>
  <c r="K43" i="14"/>
  <c r="G43" i="14"/>
  <c r="F43" i="14"/>
  <c r="CE42" i="14"/>
  <c r="CB42" i="14"/>
  <c r="BX42" i="14"/>
  <c r="BQ42" i="14"/>
  <c r="BN42" i="14"/>
  <c r="BH42" i="14"/>
  <c r="BB42" i="14"/>
  <c r="AZ42" i="14"/>
  <c r="AY42" i="14"/>
  <c r="AW42" i="14"/>
  <c r="AV42" i="14"/>
  <c r="AU42" i="14"/>
  <c r="AK42" i="14"/>
  <c r="AH42" i="14"/>
  <c r="AG42" i="14"/>
  <c r="AF42" i="14"/>
  <c r="AE42" i="14"/>
  <c r="V42" i="14"/>
  <c r="S42" i="14"/>
  <c r="O42" i="14"/>
  <c r="N42" i="14"/>
  <c r="K42" i="14"/>
  <c r="G42" i="14"/>
  <c r="F42" i="14"/>
  <c r="CE41" i="14"/>
  <c r="CB41" i="14"/>
  <c r="BX41" i="14"/>
  <c r="BQ41" i="14"/>
  <c r="BN41" i="14"/>
  <c r="BH41" i="14"/>
  <c r="BB41" i="14"/>
  <c r="AZ41" i="14"/>
  <c r="AY41" i="14"/>
  <c r="AW41" i="14"/>
  <c r="AV41" i="14"/>
  <c r="AU41" i="14"/>
  <c r="AK41" i="14"/>
  <c r="AH41" i="14"/>
  <c r="AG41" i="14"/>
  <c r="AF41" i="14"/>
  <c r="AE41" i="14"/>
  <c r="V41" i="14"/>
  <c r="S41" i="14"/>
  <c r="O41" i="14"/>
  <c r="N41" i="14"/>
  <c r="K41" i="14"/>
  <c r="G41" i="14"/>
  <c r="F41" i="14"/>
  <c r="CE40" i="14"/>
  <c r="CB40" i="14"/>
  <c r="BX40" i="14"/>
  <c r="BQ40" i="14"/>
  <c r="BN40" i="14"/>
  <c r="BH40" i="14"/>
  <c r="BB40" i="14"/>
  <c r="AZ40" i="14"/>
  <c r="AY40" i="14"/>
  <c r="AW40" i="14"/>
  <c r="AV40" i="14"/>
  <c r="AU40" i="14"/>
  <c r="AK40" i="14"/>
  <c r="AH40" i="14"/>
  <c r="AG40" i="14"/>
  <c r="AF40" i="14"/>
  <c r="AE40" i="14"/>
  <c r="V40" i="14"/>
  <c r="S40" i="14"/>
  <c r="O40" i="14"/>
  <c r="N40" i="14"/>
  <c r="K40" i="14"/>
  <c r="G40" i="14"/>
  <c r="F40" i="14"/>
  <c r="CE39" i="14"/>
  <c r="CB39" i="14"/>
  <c r="BX39" i="14"/>
  <c r="BQ39" i="14"/>
  <c r="BN39" i="14"/>
  <c r="BH39" i="14"/>
  <c r="BB39" i="14"/>
  <c r="AZ39" i="14"/>
  <c r="AY39" i="14"/>
  <c r="AW39" i="14"/>
  <c r="AV39" i="14"/>
  <c r="AU39" i="14"/>
  <c r="AK39" i="14"/>
  <c r="AH39" i="14"/>
  <c r="AG39" i="14"/>
  <c r="AF39" i="14"/>
  <c r="AE39" i="14"/>
  <c r="V39" i="14"/>
  <c r="S39" i="14"/>
  <c r="O39" i="14"/>
  <c r="N39" i="14"/>
  <c r="K39" i="14"/>
  <c r="G39" i="14"/>
  <c r="F39" i="14"/>
  <c r="CE38" i="14"/>
  <c r="CB38" i="14"/>
  <c r="BX38" i="14"/>
  <c r="BQ38" i="14"/>
  <c r="BN38" i="14"/>
  <c r="BH38" i="14"/>
  <c r="BB38" i="14"/>
  <c r="AZ38" i="14"/>
  <c r="AY38" i="14"/>
  <c r="AW38" i="14"/>
  <c r="AV38" i="14"/>
  <c r="AU38" i="14"/>
  <c r="AK38" i="14"/>
  <c r="AH38" i="14"/>
  <c r="AG38" i="14"/>
  <c r="AF38" i="14"/>
  <c r="AE38" i="14"/>
  <c r="V38" i="14"/>
  <c r="S38" i="14"/>
  <c r="O38" i="14"/>
  <c r="N38" i="14"/>
  <c r="K38" i="14"/>
  <c r="G38" i="14"/>
  <c r="F38" i="14"/>
  <c r="CE37" i="14"/>
  <c r="CB37" i="14"/>
  <c r="BX37" i="14"/>
  <c r="BQ37" i="14"/>
  <c r="BN37" i="14"/>
  <c r="BH37" i="14"/>
  <c r="BB37" i="14"/>
  <c r="AZ37" i="14"/>
  <c r="AY37" i="14"/>
  <c r="AW37" i="14"/>
  <c r="AV37" i="14"/>
  <c r="AU37" i="14"/>
  <c r="AK37" i="14"/>
  <c r="AH37" i="14"/>
  <c r="AG37" i="14"/>
  <c r="AF37" i="14"/>
  <c r="AE37" i="14"/>
  <c r="V37" i="14"/>
  <c r="S37" i="14"/>
  <c r="O37" i="14"/>
  <c r="N37" i="14"/>
  <c r="K37" i="14"/>
  <c r="G37" i="14"/>
  <c r="F37" i="14"/>
  <c r="CE36" i="14"/>
  <c r="CB36" i="14"/>
  <c r="BX36" i="14"/>
  <c r="BQ36" i="14"/>
  <c r="BN36" i="14"/>
  <c r="BH36" i="14"/>
  <c r="BB36" i="14"/>
  <c r="AZ36" i="14"/>
  <c r="AY36" i="14"/>
  <c r="AW36" i="14"/>
  <c r="AV36" i="14"/>
  <c r="AU36" i="14"/>
  <c r="AK36" i="14"/>
  <c r="AH36" i="14"/>
  <c r="AG36" i="14"/>
  <c r="AF36" i="14"/>
  <c r="AE36" i="14"/>
  <c r="V36" i="14"/>
  <c r="S36" i="14"/>
  <c r="O36" i="14"/>
  <c r="K36" i="14"/>
  <c r="G36" i="14"/>
  <c r="F36" i="14"/>
  <c r="CE35" i="14"/>
  <c r="CB35" i="14"/>
  <c r="BX35" i="14"/>
  <c r="BQ35" i="14"/>
  <c r="BN35" i="14"/>
  <c r="BH35" i="14"/>
  <c r="BB35" i="14"/>
  <c r="AZ35" i="14"/>
  <c r="AY35" i="14"/>
  <c r="AW35" i="14"/>
  <c r="AV35" i="14"/>
  <c r="AU35" i="14"/>
  <c r="AK35" i="14"/>
  <c r="AH35" i="14"/>
  <c r="AG35" i="14"/>
  <c r="AF35" i="14"/>
  <c r="AE35" i="14"/>
  <c r="V35" i="14"/>
  <c r="U35" i="14" s="1"/>
  <c r="S35" i="14"/>
  <c r="O35" i="14"/>
  <c r="N35" i="14"/>
  <c r="K35" i="14"/>
  <c r="G35" i="14"/>
  <c r="F35" i="14"/>
  <c r="CE34" i="14"/>
  <c r="CB34" i="14"/>
  <c r="BX34" i="14"/>
  <c r="BQ34" i="14"/>
  <c r="BN34" i="14"/>
  <c r="BH34" i="14"/>
  <c r="BB34" i="14"/>
  <c r="AZ34" i="14"/>
  <c r="AY34" i="14"/>
  <c r="AW34" i="14"/>
  <c r="AV34" i="14"/>
  <c r="AU34" i="14"/>
  <c r="AK34" i="14"/>
  <c r="AH34" i="14"/>
  <c r="AG34" i="14"/>
  <c r="AF34" i="14"/>
  <c r="AE34" i="14"/>
  <c r="V34" i="14"/>
  <c r="S34" i="14"/>
  <c r="O34" i="14"/>
  <c r="N34" i="14"/>
  <c r="K34" i="14"/>
  <c r="G34" i="14"/>
  <c r="F34" i="14"/>
  <c r="CE33" i="14"/>
  <c r="CB33" i="14"/>
  <c r="BX33" i="14"/>
  <c r="BQ33" i="14"/>
  <c r="BN33" i="14"/>
  <c r="BH33" i="14"/>
  <c r="BB33" i="14"/>
  <c r="AZ33" i="14"/>
  <c r="AY33" i="14"/>
  <c r="AW33" i="14"/>
  <c r="AV33" i="14"/>
  <c r="AU33" i="14"/>
  <c r="AK33" i="14"/>
  <c r="AH33" i="14"/>
  <c r="AG33" i="14"/>
  <c r="AF33" i="14"/>
  <c r="AE33" i="14"/>
  <c r="V33" i="14"/>
  <c r="U33" i="14" s="1"/>
  <c r="S33" i="14"/>
  <c r="O33" i="14"/>
  <c r="N33" i="14"/>
  <c r="K33" i="14"/>
  <c r="G33" i="14"/>
  <c r="F33" i="14"/>
  <c r="CE32" i="14"/>
  <c r="CB32" i="14"/>
  <c r="BX32" i="14"/>
  <c r="BQ32" i="14"/>
  <c r="BH32" i="14"/>
  <c r="BB32" i="14"/>
  <c r="AW32" i="14"/>
  <c r="AK32" i="14"/>
  <c r="AE32" i="14"/>
  <c r="U32" i="14"/>
  <c r="CE31" i="14"/>
  <c r="CB31" i="14"/>
  <c r="BX31" i="14"/>
  <c r="BQ31" i="14"/>
  <c r="BN31" i="14"/>
  <c r="BH31" i="14"/>
  <c r="BB31" i="14"/>
  <c r="AZ31" i="14"/>
  <c r="AY31" i="14"/>
  <c r="AW31" i="14"/>
  <c r="AV31" i="14"/>
  <c r="AU31" i="14"/>
  <c r="AK31" i="14"/>
  <c r="AH31" i="14"/>
  <c r="AG31" i="14"/>
  <c r="AF31" i="14"/>
  <c r="AE31" i="14"/>
  <c r="V31" i="14"/>
  <c r="S31" i="14"/>
  <c r="O31" i="14"/>
  <c r="N31" i="14"/>
  <c r="K31" i="14"/>
  <c r="G31" i="14"/>
  <c r="F31" i="14"/>
  <c r="CH30" i="14"/>
  <c r="CG30" i="14"/>
  <c r="CF30" i="14"/>
  <c r="CD30" i="14"/>
  <c r="CC30" i="14"/>
  <c r="CA30" i="14"/>
  <c r="BZ30" i="14"/>
  <c r="BY30" i="14"/>
  <c r="BW30" i="14"/>
  <c r="BV30" i="14"/>
  <c r="BU30" i="14"/>
  <c r="BT30" i="14"/>
  <c r="BS30" i="14"/>
  <c r="BR30" i="14"/>
  <c r="CE29" i="14"/>
  <c r="CB29" i="14"/>
  <c r="BX29" i="14"/>
  <c r="BQ29" i="14"/>
  <c r="BN29" i="14"/>
  <c r="BH29" i="14"/>
  <c r="BB29" i="14"/>
  <c r="AZ29" i="14"/>
  <c r="AY29" i="14"/>
  <c r="AW29" i="14"/>
  <c r="AV29" i="14"/>
  <c r="AU29" i="14"/>
  <c r="AK29" i="14"/>
  <c r="AH29" i="14"/>
  <c r="AG29" i="14"/>
  <c r="AF29" i="14"/>
  <c r="AE29" i="14"/>
  <c r="V29" i="14"/>
  <c r="S29" i="14"/>
  <c r="O29" i="14"/>
  <c r="N29" i="14"/>
  <c r="K29" i="14"/>
  <c r="G29" i="14"/>
  <c r="F29" i="14"/>
  <c r="CE28" i="14"/>
  <c r="CB28" i="14"/>
  <c r="BX28" i="14"/>
  <c r="BQ28" i="14"/>
  <c r="BN28" i="14"/>
  <c r="BH28" i="14"/>
  <c r="BB28" i="14"/>
  <c r="AZ28" i="14"/>
  <c r="AY28" i="14"/>
  <c r="AW28" i="14"/>
  <c r="AV28" i="14"/>
  <c r="AU28" i="14"/>
  <c r="AK28" i="14"/>
  <c r="AH28" i="14"/>
  <c r="AG28" i="14"/>
  <c r="AF28" i="14"/>
  <c r="AE28" i="14"/>
  <c r="V28" i="14"/>
  <c r="U28" i="14" s="1"/>
  <c r="S28" i="14"/>
  <c r="O28" i="14"/>
  <c r="N28" i="14"/>
  <c r="K28" i="14"/>
  <c r="G28" i="14"/>
  <c r="F28" i="14"/>
  <c r="CE27" i="14"/>
  <c r="CB27" i="14"/>
  <c r="BX27" i="14"/>
  <c r="BQ27" i="14"/>
  <c r="BN27" i="14"/>
  <c r="BH27" i="14"/>
  <c r="BB27" i="14"/>
  <c r="AZ27" i="14"/>
  <c r="AY27" i="14"/>
  <c r="AW27" i="14"/>
  <c r="AV27" i="14"/>
  <c r="AU27" i="14"/>
  <c r="AK27" i="14"/>
  <c r="AH27" i="14"/>
  <c r="AG27" i="14"/>
  <c r="AF27" i="14"/>
  <c r="AE27" i="14"/>
  <c r="V27" i="14"/>
  <c r="S27" i="14"/>
  <c r="O27" i="14"/>
  <c r="N27" i="14"/>
  <c r="K27" i="14"/>
  <c r="G27" i="14"/>
  <c r="F27" i="14"/>
  <c r="CE26" i="14"/>
  <c r="CB26" i="14"/>
  <c r="BX26" i="14"/>
  <c r="BQ26" i="14"/>
  <c r="BN26" i="14"/>
  <c r="BH26" i="14"/>
  <c r="BB26" i="14"/>
  <c r="AZ26" i="14"/>
  <c r="AY26" i="14"/>
  <c r="AW26" i="14"/>
  <c r="AV26" i="14"/>
  <c r="AU26" i="14"/>
  <c r="AK26" i="14"/>
  <c r="AH26" i="14"/>
  <c r="AG26" i="14"/>
  <c r="AF26" i="14"/>
  <c r="AE26" i="14"/>
  <c r="V26" i="14"/>
  <c r="U26" i="14" s="1"/>
  <c r="S26" i="14"/>
  <c r="O26" i="14"/>
  <c r="N26" i="14"/>
  <c r="K26" i="14"/>
  <c r="G26" i="14"/>
  <c r="F26" i="14"/>
  <c r="CE25" i="14"/>
  <c r="CB25" i="14"/>
  <c r="BX25" i="14"/>
  <c r="BQ25" i="14"/>
  <c r="BN25" i="14"/>
  <c r="BH25" i="14"/>
  <c r="BB25" i="14"/>
  <c r="AZ25" i="14"/>
  <c r="AY25" i="14"/>
  <c r="AW25" i="14"/>
  <c r="AV25" i="14"/>
  <c r="AU25" i="14"/>
  <c r="AK25" i="14"/>
  <c r="AH25" i="14"/>
  <c r="AG25" i="14"/>
  <c r="AF25" i="14"/>
  <c r="AE25" i="14"/>
  <c r="V25" i="14"/>
  <c r="S25" i="14"/>
  <c r="O25" i="14"/>
  <c r="N25" i="14"/>
  <c r="K25" i="14"/>
  <c r="G25" i="14"/>
  <c r="F25" i="14"/>
  <c r="CE24" i="14"/>
  <c r="CB24" i="14"/>
  <c r="BX24" i="14"/>
  <c r="BQ24" i="14"/>
  <c r="BN24" i="14"/>
  <c r="BH24" i="14"/>
  <c r="BB24" i="14"/>
  <c r="AZ24" i="14"/>
  <c r="AY24" i="14"/>
  <c r="AW24" i="14"/>
  <c r="AV24" i="14"/>
  <c r="AU24" i="14"/>
  <c r="AK24" i="14"/>
  <c r="AH24" i="14"/>
  <c r="AG24" i="14"/>
  <c r="AF24" i="14"/>
  <c r="AE24" i="14"/>
  <c r="V24" i="14"/>
  <c r="U24" i="14" s="1"/>
  <c r="S24" i="14"/>
  <c r="O24" i="14"/>
  <c r="K24" i="14"/>
  <c r="G24" i="14"/>
  <c r="F24" i="14"/>
  <c r="CE23" i="14"/>
  <c r="CB23" i="14"/>
  <c r="BX23" i="14"/>
  <c r="BQ23" i="14"/>
  <c r="BN23" i="14"/>
  <c r="BH23" i="14"/>
  <c r="BB23" i="14"/>
  <c r="AZ23" i="14"/>
  <c r="AY23" i="14"/>
  <c r="AW23" i="14"/>
  <c r="AV23" i="14"/>
  <c r="AU23" i="14"/>
  <c r="AK23" i="14"/>
  <c r="AH23" i="14"/>
  <c r="AG23" i="14"/>
  <c r="AE23" i="14"/>
  <c r="Z23" i="14"/>
  <c r="AF23" i="14" s="1"/>
  <c r="V23" i="14"/>
  <c r="U23" i="14" s="1"/>
  <c r="S23" i="14"/>
  <c r="O23" i="14"/>
  <c r="N23" i="14"/>
  <c r="K23" i="14"/>
  <c r="G23" i="14"/>
  <c r="F23" i="14"/>
  <c r="CE22" i="14"/>
  <c r="CB22" i="14"/>
  <c r="BX22" i="14"/>
  <c r="BQ22" i="14"/>
  <c r="BN22" i="14"/>
  <c r="BH22" i="14"/>
  <c r="BB22" i="14"/>
  <c r="AZ22" i="14"/>
  <c r="AY22" i="14"/>
  <c r="AW22" i="14"/>
  <c r="AV22" i="14"/>
  <c r="AU22" i="14"/>
  <c r="AK22" i="14"/>
  <c r="AH22" i="14"/>
  <c r="AG22" i="14"/>
  <c r="AF22" i="14"/>
  <c r="AE22" i="14"/>
  <c r="V22" i="14"/>
  <c r="S22" i="14"/>
  <c r="O22" i="14"/>
  <c r="N22" i="14"/>
  <c r="K22" i="14"/>
  <c r="G22" i="14"/>
  <c r="F22" i="14"/>
  <c r="CE21" i="14"/>
  <c r="CB21" i="14"/>
  <c r="BX21" i="14"/>
  <c r="BQ21" i="14"/>
  <c r="BN21" i="14"/>
  <c r="BH21" i="14"/>
  <c r="BB21" i="14"/>
  <c r="AZ21" i="14"/>
  <c r="AY21" i="14"/>
  <c r="AW21" i="14"/>
  <c r="AV21" i="14"/>
  <c r="AU21" i="14"/>
  <c r="AK21" i="14"/>
  <c r="AH21" i="14"/>
  <c r="AG21" i="14"/>
  <c r="AE21" i="14"/>
  <c r="Z21" i="14"/>
  <c r="AF21" i="14" s="1"/>
  <c r="V21" i="14"/>
  <c r="S21" i="14"/>
  <c r="O21" i="14"/>
  <c r="N21" i="14"/>
  <c r="K21" i="14"/>
  <c r="G21" i="14"/>
  <c r="F21" i="14"/>
  <c r="CE20" i="14"/>
  <c r="CB20" i="14"/>
  <c r="BX20" i="14"/>
  <c r="BQ20" i="14"/>
  <c r="BN20" i="14"/>
  <c r="BH20" i="14"/>
  <c r="BB20" i="14"/>
  <c r="AZ20" i="14"/>
  <c r="AY20" i="14"/>
  <c r="AW20" i="14"/>
  <c r="AV20" i="14"/>
  <c r="AU20" i="14"/>
  <c r="AK20" i="14"/>
  <c r="AH20" i="14"/>
  <c r="AG20" i="14"/>
  <c r="AF20" i="14"/>
  <c r="AE20" i="14"/>
  <c r="V20" i="14"/>
  <c r="S20" i="14"/>
  <c r="O20" i="14"/>
  <c r="N20" i="14"/>
  <c r="K20" i="14"/>
  <c r="G20" i="14"/>
  <c r="F20" i="14"/>
  <c r="CE19" i="14"/>
  <c r="CB19" i="14"/>
  <c r="BX19" i="14"/>
  <c r="BQ19" i="14"/>
  <c r="BN19" i="14"/>
  <c r="BH19" i="14"/>
  <c r="BB19" i="14"/>
  <c r="AZ19" i="14"/>
  <c r="AY19" i="14"/>
  <c r="AW19" i="14"/>
  <c r="AV19" i="14"/>
  <c r="AU19" i="14"/>
  <c r="AK19" i="14"/>
  <c r="AH19" i="14"/>
  <c r="AG19" i="14"/>
  <c r="AF19" i="14"/>
  <c r="AE19" i="14"/>
  <c r="V19" i="14"/>
  <c r="S19" i="14"/>
  <c r="O19" i="14"/>
  <c r="N19" i="14"/>
  <c r="K19" i="14"/>
  <c r="G19" i="14"/>
  <c r="F19" i="14"/>
  <c r="CE18" i="14"/>
  <c r="CB18" i="14"/>
  <c r="BX18" i="14"/>
  <c r="BQ18" i="14"/>
  <c r="BN18" i="14"/>
  <c r="BH18" i="14"/>
  <c r="BB18" i="14"/>
  <c r="AZ18" i="14"/>
  <c r="AY18" i="14"/>
  <c r="AW18" i="14"/>
  <c r="AV18" i="14"/>
  <c r="AU18" i="14"/>
  <c r="AK18" i="14"/>
  <c r="AH18" i="14"/>
  <c r="AG18" i="14"/>
  <c r="AF18" i="14"/>
  <c r="AE18" i="14"/>
  <c r="V18" i="14"/>
  <c r="S18" i="14"/>
  <c r="O18" i="14"/>
  <c r="N18" i="14"/>
  <c r="K18" i="14"/>
  <c r="G18" i="14"/>
  <c r="F18" i="14"/>
  <c r="CE17" i="14"/>
  <c r="CB17" i="14"/>
  <c r="BX17" i="14"/>
  <c r="BQ17" i="14"/>
  <c r="BN17" i="14"/>
  <c r="BH17" i="14"/>
  <c r="BB17" i="14"/>
  <c r="AZ17" i="14"/>
  <c r="AY17" i="14"/>
  <c r="AW17" i="14"/>
  <c r="AV17" i="14"/>
  <c r="AU17" i="14"/>
  <c r="AK17" i="14"/>
  <c r="AH17" i="14"/>
  <c r="AG17" i="14"/>
  <c r="AF17" i="14"/>
  <c r="AE17" i="14"/>
  <c r="V17" i="14"/>
  <c r="S17" i="14"/>
  <c r="O17" i="14"/>
  <c r="N17" i="14"/>
  <c r="K17" i="14"/>
  <c r="G17" i="14"/>
  <c r="F17" i="14"/>
  <c r="CE16" i="14"/>
  <c r="CB16" i="14"/>
  <c r="BX16" i="14"/>
  <c r="BQ16" i="14"/>
  <c r="BN16" i="14"/>
  <c r="BH16" i="14"/>
  <c r="BB16" i="14"/>
  <c r="AZ16" i="14"/>
  <c r="AY16" i="14"/>
  <c r="AW16" i="14"/>
  <c r="AV16" i="14"/>
  <c r="AU16" i="14"/>
  <c r="AK16" i="14"/>
  <c r="AH16" i="14"/>
  <c r="AG16" i="14"/>
  <c r="AF16" i="14"/>
  <c r="AE16" i="14"/>
  <c r="V16" i="14"/>
  <c r="S16" i="14"/>
  <c r="O16" i="14"/>
  <c r="N16" i="14"/>
  <c r="K16" i="14"/>
  <c r="G16" i="14"/>
  <c r="F16" i="14"/>
  <c r="CE15" i="14"/>
  <c r="CB15" i="14"/>
  <c r="BX15" i="14"/>
  <c r="BQ15" i="14"/>
  <c r="BN15" i="14"/>
  <c r="BH15" i="14"/>
  <c r="BB15" i="14"/>
  <c r="AZ15" i="14"/>
  <c r="AY15" i="14"/>
  <c r="AW15" i="14"/>
  <c r="AV15" i="14"/>
  <c r="AU15" i="14"/>
  <c r="AK15" i="14"/>
  <c r="AH15" i="14"/>
  <c r="AG15" i="14"/>
  <c r="AF15" i="14"/>
  <c r="AE15" i="14"/>
  <c r="V15" i="14"/>
  <c r="U15" i="14" s="1"/>
  <c r="S15" i="14"/>
  <c r="O15" i="14"/>
  <c r="N15" i="14"/>
  <c r="K15" i="14"/>
  <c r="G15" i="14"/>
  <c r="F15" i="14"/>
  <c r="CE14" i="14"/>
  <c r="CB14" i="14"/>
  <c r="BX14" i="14"/>
  <c r="BQ14" i="14"/>
  <c r="BN14" i="14"/>
  <c r="BH14" i="14"/>
  <c r="BB14" i="14"/>
  <c r="AZ14" i="14"/>
  <c r="AY14" i="14"/>
  <c r="AW14" i="14"/>
  <c r="AV14" i="14"/>
  <c r="AU14" i="14"/>
  <c r="AK14" i="14"/>
  <c r="AH14" i="14"/>
  <c r="AG14" i="14"/>
  <c r="AF14" i="14"/>
  <c r="AE14" i="14"/>
  <c r="V14" i="14"/>
  <c r="U14" i="14" s="1"/>
  <c r="S14" i="14"/>
  <c r="S12" i="14" s="1"/>
  <c r="O14" i="14"/>
  <c r="N14" i="14"/>
  <c r="K14" i="14"/>
  <c r="G14" i="14"/>
  <c r="F14" i="14"/>
  <c r="CH13" i="14"/>
  <c r="CG13" i="14"/>
  <c r="CF13" i="14"/>
  <c r="CD13" i="14"/>
  <c r="CC13" i="14"/>
  <c r="CA13" i="14"/>
  <c r="BZ13" i="14"/>
  <c r="BY13" i="14"/>
  <c r="BW13" i="14"/>
  <c r="BV13" i="14"/>
  <c r="BU13" i="14"/>
  <c r="BT13" i="14"/>
  <c r="BS13" i="14"/>
  <c r="BR13" i="14"/>
  <c r="BP12" i="14"/>
  <c r="BO12" i="14"/>
  <c r="BM12" i="14"/>
  <c r="BL12" i="14"/>
  <c r="BK12" i="14"/>
  <c r="BJ12" i="14"/>
  <c r="BI12" i="14"/>
  <c r="BG12" i="14"/>
  <c r="BF12" i="14"/>
  <c r="BE12" i="14"/>
  <c r="BD12" i="14"/>
  <c r="BC12" i="14"/>
  <c r="AB12" i="14"/>
  <c r="AA12" i="14"/>
  <c r="Y12" i="14"/>
  <c r="X12" i="14"/>
  <c r="W12" i="14"/>
  <c r="T12" i="14"/>
  <c r="R12" i="14"/>
  <c r="Q12" i="14"/>
  <c r="P12" i="14"/>
  <c r="M12" i="14"/>
  <c r="L12" i="14"/>
  <c r="J12" i="14"/>
  <c r="I12" i="14"/>
  <c r="H12" i="14"/>
  <c r="H43" i="13"/>
  <c r="K43" i="13"/>
  <c r="L43" i="13"/>
  <c r="V43" i="13"/>
  <c r="Y43" i="13"/>
  <c r="Z43" i="13"/>
  <c r="O43" i="13"/>
  <c r="G57" i="13"/>
  <c r="H57" i="13"/>
  <c r="I57" i="13"/>
  <c r="K57" i="13"/>
  <c r="L57" i="13"/>
  <c r="N57" i="13"/>
  <c r="O57" i="13"/>
  <c r="P57" i="13"/>
  <c r="R57" i="13"/>
  <c r="S57" i="13"/>
  <c r="U57" i="13"/>
  <c r="V57" i="13"/>
  <c r="W57" i="13"/>
  <c r="Y57" i="13"/>
  <c r="Z57" i="13"/>
  <c r="H110" i="13"/>
  <c r="I110" i="13"/>
  <c r="K110" i="13"/>
  <c r="L110" i="13"/>
  <c r="N110" i="13"/>
  <c r="O110" i="13"/>
  <c r="P110" i="13"/>
  <c r="R110" i="13"/>
  <c r="S110" i="13"/>
  <c r="U110" i="13"/>
  <c r="V110" i="13"/>
  <c r="W110" i="13"/>
  <c r="Y110" i="13"/>
  <c r="Z110" i="13"/>
  <c r="T194" i="13"/>
  <c r="T193" i="13"/>
  <c r="T192" i="13"/>
  <c r="M194" i="13"/>
  <c r="M193" i="13"/>
  <c r="M192" i="13"/>
  <c r="X19" i="13"/>
  <c r="T19" i="13"/>
  <c r="M19" i="13"/>
  <c r="T18" i="13"/>
  <c r="M18" i="13"/>
  <c r="T15" i="13"/>
  <c r="M15" i="13"/>
  <c r="T17" i="13"/>
  <c r="M17" i="13"/>
  <c r="BT12" i="14" l="1"/>
  <c r="CD12" i="14"/>
  <c r="CE30" i="14"/>
  <c r="BR12" i="14"/>
  <c r="BV12" i="14"/>
  <c r="CV12" i="14"/>
  <c r="CH12" i="14"/>
  <c r="BQ30" i="14"/>
  <c r="CF12" i="14"/>
  <c r="AS34" i="14"/>
  <c r="AS29" i="14"/>
  <c r="N12" i="14"/>
  <c r="AS28" i="14"/>
  <c r="AX42" i="14"/>
  <c r="AX46" i="14"/>
  <c r="AX48" i="14"/>
  <c r="AX50" i="14"/>
  <c r="AX52" i="14"/>
  <c r="AX54" i="14"/>
  <c r="AX56" i="14"/>
  <c r="CS30" i="14"/>
  <c r="CM12" i="14"/>
  <c r="CO12" i="14"/>
  <c r="CL30" i="14"/>
  <c r="CS13" i="14"/>
  <c r="G24" i="13"/>
  <c r="F28" i="13"/>
  <c r="AB28" i="13"/>
  <c r="DA14" i="14"/>
  <c r="DA15" i="14"/>
  <c r="DA16" i="14"/>
  <c r="CZ18" i="14"/>
  <c r="CZ19" i="14"/>
  <c r="CZ20" i="14"/>
  <c r="CZ21" i="14"/>
  <c r="CZ22" i="14"/>
  <c r="CZ23" i="14"/>
  <c r="CZ24" i="14"/>
  <c r="CZ25" i="14"/>
  <c r="CZ26" i="14"/>
  <c r="CZ27" i="14"/>
  <c r="CZ28" i="14"/>
  <c r="CZ29" i="14"/>
  <c r="CZ32" i="14"/>
  <c r="CZ33" i="14"/>
  <c r="CZ34" i="14"/>
  <c r="CZ35" i="14"/>
  <c r="CZ36" i="14"/>
  <c r="CZ37" i="14"/>
  <c r="CZ38" i="14"/>
  <c r="CZ39" i="14"/>
  <c r="CZ40" i="14"/>
  <c r="CZ41" i="14"/>
  <c r="CZ42" i="14"/>
  <c r="CZ43" i="14"/>
  <c r="CZ44" i="14"/>
  <c r="CZ45" i="14"/>
  <c r="CZ46" i="14"/>
  <c r="CZ47" i="14"/>
  <c r="CZ48" i="14"/>
  <c r="CZ49" i="14"/>
  <c r="CZ50" i="14"/>
  <c r="CZ51" i="14"/>
  <c r="CZ52" i="14"/>
  <c r="CZ53" i="14"/>
  <c r="CZ54" i="14"/>
  <c r="CZ55" i="14"/>
  <c r="CZ56" i="14"/>
  <c r="CZ57" i="14"/>
  <c r="CZ58" i="14"/>
  <c r="CZ59" i="14"/>
  <c r="CZ60" i="14"/>
  <c r="CZ61" i="14"/>
  <c r="CZ62" i="14"/>
  <c r="CZ63" i="14"/>
  <c r="CZ64" i="14"/>
  <c r="CZ65" i="14"/>
  <c r="CZ66" i="14"/>
  <c r="CZ67" i="14"/>
  <c r="CZ68" i="14"/>
  <c r="CZ69" i="14"/>
  <c r="BX13" i="14"/>
  <c r="CZ15" i="14"/>
  <c r="CZ16" i="14"/>
  <c r="CZ17" i="14"/>
  <c r="DA18" i="14"/>
  <c r="DA19" i="14"/>
  <c r="DA20" i="14"/>
  <c r="DA21" i="14"/>
  <c r="DA22" i="14"/>
  <c r="DA23" i="14"/>
  <c r="DA24" i="14"/>
  <c r="DA25" i="14"/>
  <c r="DA26" i="14"/>
  <c r="DA27" i="14"/>
  <c r="DA28" i="14"/>
  <c r="DA29" i="14"/>
  <c r="DA30" i="14"/>
  <c r="DA31" i="14"/>
  <c r="DA32" i="14"/>
  <c r="DA33" i="14"/>
  <c r="DA34" i="14"/>
  <c r="DA35" i="14"/>
  <c r="DA36" i="14"/>
  <c r="DA37" i="14"/>
  <c r="DA38" i="14"/>
  <c r="DA39" i="14"/>
  <c r="DA40" i="14"/>
  <c r="DA41" i="14"/>
  <c r="DA42" i="14"/>
  <c r="DA43" i="14"/>
  <c r="DA44" i="14"/>
  <c r="DA45" i="14"/>
  <c r="DA46" i="14"/>
  <c r="DA47" i="14"/>
  <c r="DA48" i="14"/>
  <c r="DA49" i="14"/>
  <c r="DA50" i="14"/>
  <c r="DA51" i="14"/>
  <c r="DA52" i="14"/>
  <c r="DA53" i="14"/>
  <c r="DA54" i="14"/>
  <c r="DA55" i="14"/>
  <c r="DA56" i="14"/>
  <c r="DA57" i="14"/>
  <c r="DA58" i="14"/>
  <c r="DA59" i="14"/>
  <c r="DA60" i="14"/>
  <c r="DA61" i="14"/>
  <c r="DA62" i="14"/>
  <c r="DA63" i="14"/>
  <c r="DA64" i="14"/>
  <c r="DA65" i="14"/>
  <c r="DA66" i="14"/>
  <c r="DA67" i="14"/>
  <c r="DA68" i="14"/>
  <c r="DA69" i="14"/>
  <c r="CZ14" i="14"/>
  <c r="CZ31" i="14"/>
  <c r="CB13" i="14"/>
  <c r="AX18" i="14"/>
  <c r="BZ12" i="14"/>
  <c r="F12" i="14"/>
  <c r="K12" i="14"/>
  <c r="O12" i="14"/>
  <c r="BH12" i="14"/>
  <c r="AX15" i="14"/>
  <c r="AS16" i="14"/>
  <c r="AX19" i="14"/>
  <c r="AX23" i="14"/>
  <c r="CL13" i="14"/>
  <c r="AS27" i="14"/>
  <c r="AX34" i="14"/>
  <c r="AS62" i="14"/>
  <c r="BB12" i="14"/>
  <c r="BN12" i="14"/>
  <c r="AS25" i="14"/>
  <c r="AS46" i="14"/>
  <c r="AX47" i="14"/>
  <c r="AX49" i="14"/>
  <c r="AX51" i="14"/>
  <c r="AX53" i="14"/>
  <c r="AX55" i="14"/>
  <c r="AX57" i="14"/>
  <c r="AS60" i="14"/>
  <c r="AX62" i="14"/>
  <c r="AX64" i="14"/>
  <c r="AX66" i="14"/>
  <c r="AS69" i="14"/>
  <c r="AX14" i="14"/>
  <c r="CE13" i="14"/>
  <c r="CE12" i="14" s="1"/>
  <c r="AS17" i="14"/>
  <c r="AX20" i="14"/>
  <c r="AS21" i="14"/>
  <c r="AS22" i="14"/>
  <c r="AX22" i="14"/>
  <c r="AS23" i="14"/>
  <c r="AX25" i="14"/>
  <c r="AS26" i="14"/>
  <c r="AX31" i="14"/>
  <c r="CB30" i="14"/>
  <c r="AX37" i="14"/>
  <c r="AX39" i="14"/>
  <c r="AT40" i="14"/>
  <c r="AX43" i="14"/>
  <c r="AS47" i="14"/>
  <c r="AS48" i="14"/>
  <c r="AS49" i="14"/>
  <c r="AS50" i="14"/>
  <c r="AS51" i="14"/>
  <c r="AS52" i="14"/>
  <c r="AS53" i="14"/>
  <c r="AS54" i="14"/>
  <c r="AS55" i="14"/>
  <c r="AS56" i="14"/>
  <c r="AS57" i="14"/>
  <c r="AX60" i="14"/>
  <c r="AX67" i="14"/>
  <c r="BQ13" i="14"/>
  <c r="BQ12" i="14" s="1"/>
  <c r="G12" i="14"/>
  <c r="AT25" i="14"/>
  <c r="AX27" i="14"/>
  <c r="BY12" i="14"/>
  <c r="CA12" i="14"/>
  <c r="BX30" i="14"/>
  <c r="AX36" i="14"/>
  <c r="AT37" i="14"/>
  <c r="AX38" i="14"/>
  <c r="AT39" i="14"/>
  <c r="AX40" i="14"/>
  <c r="AT41" i="14"/>
  <c r="AT43" i="14"/>
  <c r="AX44" i="14"/>
  <c r="AS59" i="14"/>
  <c r="AS61" i="14"/>
  <c r="AS63" i="14"/>
  <c r="AX65" i="14"/>
  <c r="AX17" i="14"/>
  <c r="AS18" i="14"/>
  <c r="AS19" i="14"/>
  <c r="AS20" i="14"/>
  <c r="AS24" i="14"/>
  <c r="AX29" i="14"/>
  <c r="BS12" i="14"/>
  <c r="BU12" i="14"/>
  <c r="BW12" i="14"/>
  <c r="CC12" i="14"/>
  <c r="CG12" i="14"/>
  <c r="AS31" i="14"/>
  <c r="AS33" i="14"/>
  <c r="AS35" i="14"/>
  <c r="AT38" i="14"/>
  <c r="AX41" i="14"/>
  <c r="AT42" i="14"/>
  <c r="AT44" i="14"/>
  <c r="AX68" i="14"/>
  <c r="AW12" i="14"/>
  <c r="AT29" i="14"/>
  <c r="AT36" i="14"/>
  <c r="AT46" i="14"/>
  <c r="AT60" i="14"/>
  <c r="AT62" i="14"/>
  <c r="AU12" i="14"/>
  <c r="AY12" i="14"/>
  <c r="AT17" i="14"/>
  <c r="AT22" i="14"/>
  <c r="AT27" i="14"/>
  <c r="AT34" i="14"/>
  <c r="V12" i="14"/>
  <c r="AV12" i="14"/>
  <c r="Z12" i="14"/>
  <c r="AZ12" i="14"/>
  <c r="AS14" i="14"/>
  <c r="AS15" i="14"/>
  <c r="AX16" i="14"/>
  <c r="U17" i="14"/>
  <c r="AT18" i="14"/>
  <c r="AT19" i="14"/>
  <c r="AT20" i="14"/>
  <c r="AT21" i="14"/>
  <c r="AX21" i="14"/>
  <c r="U22" i="14"/>
  <c r="AT23" i="14"/>
  <c r="AD23" i="14"/>
  <c r="AL23" i="14" s="1"/>
  <c r="AJ23" i="14"/>
  <c r="AR23" i="14" s="1"/>
  <c r="AT24" i="14"/>
  <c r="AX24" i="14"/>
  <c r="U25" i="14"/>
  <c r="AT26" i="14"/>
  <c r="AX26" i="14"/>
  <c r="U27" i="14"/>
  <c r="AT28" i="14"/>
  <c r="AX28" i="14"/>
  <c r="U29" i="14"/>
  <c r="AT31" i="14"/>
  <c r="AT33" i="14"/>
  <c r="AX33" i="14"/>
  <c r="U34" i="14"/>
  <c r="AT35" i="14"/>
  <c r="AX35" i="14"/>
  <c r="AS36" i="14"/>
  <c r="AS37" i="14"/>
  <c r="AS38" i="14"/>
  <c r="AS39" i="14"/>
  <c r="AS40" i="14"/>
  <c r="AS41" i="14"/>
  <c r="AS42" i="14"/>
  <c r="AS43" i="14"/>
  <c r="AS44" i="14"/>
  <c r="U46" i="14"/>
  <c r="AT59" i="14"/>
  <c r="AX59" i="14"/>
  <c r="U60" i="14"/>
  <c r="AT61" i="14"/>
  <c r="AX61" i="14"/>
  <c r="U62" i="14"/>
  <c r="AT63" i="14"/>
  <c r="AX63" i="14"/>
  <c r="AS64" i="14"/>
  <c r="AS65" i="14"/>
  <c r="AS66" i="14"/>
  <c r="AS67" i="14"/>
  <c r="AS68" i="14"/>
  <c r="AT69" i="14"/>
  <c r="AX69" i="14"/>
  <c r="AT16" i="14"/>
  <c r="AJ16" i="14"/>
  <c r="AD16" i="14"/>
  <c r="AD14" i="14"/>
  <c r="AJ14" i="14"/>
  <c r="AT14" i="14"/>
  <c r="AD15" i="14"/>
  <c r="AJ15" i="14"/>
  <c r="AT15" i="14"/>
  <c r="U16" i="14"/>
  <c r="AD17" i="14"/>
  <c r="AJ17" i="14"/>
  <c r="U18" i="14"/>
  <c r="U19" i="14"/>
  <c r="U20" i="14"/>
  <c r="U21" i="14"/>
  <c r="AD21" i="14"/>
  <c r="AJ21" i="14"/>
  <c r="AD22" i="14"/>
  <c r="AJ22" i="14"/>
  <c r="AD24" i="14"/>
  <c r="AJ24" i="14"/>
  <c r="AD25" i="14"/>
  <c r="AJ25" i="14"/>
  <c r="AD26" i="14"/>
  <c r="AJ26" i="14"/>
  <c r="AD27" i="14"/>
  <c r="AJ27" i="14"/>
  <c r="AD28" i="14"/>
  <c r="AJ28" i="14"/>
  <c r="AD29" i="14"/>
  <c r="AJ29" i="14"/>
  <c r="U31" i="14"/>
  <c r="AD33" i="14"/>
  <c r="AJ33" i="14"/>
  <c r="AD34" i="14"/>
  <c r="AJ34" i="14"/>
  <c r="AD35" i="14"/>
  <c r="AJ35" i="14"/>
  <c r="U36" i="14"/>
  <c r="U37" i="14"/>
  <c r="U38" i="14"/>
  <c r="U39" i="14"/>
  <c r="U40" i="14"/>
  <c r="U41" i="14"/>
  <c r="U42" i="14"/>
  <c r="U43" i="14"/>
  <c r="U44" i="14"/>
  <c r="AD46" i="14"/>
  <c r="AJ46" i="14"/>
  <c r="AD47" i="14"/>
  <c r="AJ47" i="14"/>
  <c r="AT47" i="14"/>
  <c r="AD48" i="14"/>
  <c r="AJ48" i="14"/>
  <c r="AT48" i="14"/>
  <c r="AD49" i="14"/>
  <c r="AJ49" i="14"/>
  <c r="AT49" i="14"/>
  <c r="AD50" i="14"/>
  <c r="AJ50" i="14"/>
  <c r="AT50" i="14"/>
  <c r="AD51" i="14"/>
  <c r="AJ51" i="14"/>
  <c r="AT51" i="14"/>
  <c r="AD52" i="14"/>
  <c r="AJ52" i="14"/>
  <c r="AT52" i="14"/>
  <c r="AD53" i="14"/>
  <c r="AJ53" i="14"/>
  <c r="AT53" i="14"/>
  <c r="AD54" i="14"/>
  <c r="AJ54" i="14"/>
  <c r="AT54" i="14"/>
  <c r="AD55" i="14"/>
  <c r="AJ55" i="14"/>
  <c r="AT55" i="14"/>
  <c r="AD56" i="14"/>
  <c r="AJ56" i="14"/>
  <c r="AT56" i="14"/>
  <c r="AD57" i="14"/>
  <c r="AJ57" i="14"/>
  <c r="AT57" i="14"/>
  <c r="AD64" i="14"/>
  <c r="AJ64" i="14"/>
  <c r="AT64" i="14"/>
  <c r="AD65" i="14"/>
  <c r="AJ65" i="14"/>
  <c r="AT65" i="14"/>
  <c r="AD66" i="14"/>
  <c r="AJ66" i="14"/>
  <c r="AT66" i="14"/>
  <c r="AD67" i="14"/>
  <c r="AJ67" i="14"/>
  <c r="AT67" i="14"/>
  <c r="AD68" i="14"/>
  <c r="AJ68" i="14"/>
  <c r="AT68" i="14"/>
  <c r="AD69" i="14"/>
  <c r="AJ69" i="14"/>
  <c r="AD18" i="14"/>
  <c r="AJ18" i="14"/>
  <c r="AD19" i="14"/>
  <c r="AJ19" i="14"/>
  <c r="AD20" i="14"/>
  <c r="AJ20" i="14"/>
  <c r="AD31" i="14"/>
  <c r="AJ31" i="14"/>
  <c r="AD36" i="14"/>
  <c r="AJ36" i="14"/>
  <c r="AD37" i="14"/>
  <c r="AJ37" i="14"/>
  <c r="AD38" i="14"/>
  <c r="AJ38" i="14"/>
  <c r="AD39" i="14"/>
  <c r="AJ39" i="14"/>
  <c r="AD40" i="14"/>
  <c r="AJ40" i="14"/>
  <c r="AD41" i="14"/>
  <c r="AJ41" i="14"/>
  <c r="AD42" i="14"/>
  <c r="AJ42" i="14"/>
  <c r="AD43" i="14"/>
  <c r="AJ43" i="14"/>
  <c r="AD44" i="14"/>
  <c r="AJ44" i="14"/>
  <c r="AD59" i="14"/>
  <c r="AJ59" i="14"/>
  <c r="AD60" i="14"/>
  <c r="AJ60" i="14"/>
  <c r="AD61" i="14"/>
  <c r="AJ61" i="14"/>
  <c r="AD62" i="14"/>
  <c r="AJ62" i="14"/>
  <c r="AD63" i="14"/>
  <c r="AJ63" i="14"/>
  <c r="G133" i="13"/>
  <c r="I133" i="13"/>
  <c r="K133" i="13"/>
  <c r="L133" i="13"/>
  <c r="N133" i="13"/>
  <c r="R133" i="13"/>
  <c r="S133" i="13"/>
  <c r="W133" i="13"/>
  <c r="Y133" i="13"/>
  <c r="Z133" i="13"/>
  <c r="M153" i="13"/>
  <c r="G84" i="13"/>
  <c r="N84" i="13"/>
  <c r="U84" i="13"/>
  <c r="H56" i="13"/>
  <c r="H42" i="13" s="1"/>
  <c r="I56" i="13"/>
  <c r="K56" i="13"/>
  <c r="K42" i="13" s="1"/>
  <c r="L56" i="13"/>
  <c r="L42" i="13" s="1"/>
  <c r="O56" i="13"/>
  <c r="O42" i="13" s="1"/>
  <c r="P56" i="13"/>
  <c r="R56" i="13"/>
  <c r="S56" i="13"/>
  <c r="V56" i="13"/>
  <c r="V42" i="13" s="1"/>
  <c r="W56" i="13"/>
  <c r="Y56" i="13"/>
  <c r="Y42" i="13" s="1"/>
  <c r="Z56" i="13"/>
  <c r="Z42" i="13" s="1"/>
  <c r="T69" i="13"/>
  <c r="T62" i="13"/>
  <c r="G52" i="13"/>
  <c r="G43" i="13" s="1"/>
  <c r="I52" i="13"/>
  <c r="I43" i="13" s="1"/>
  <c r="N52" i="13"/>
  <c r="N43" i="13" s="1"/>
  <c r="P52" i="13"/>
  <c r="P43" i="13" s="1"/>
  <c r="R52" i="13"/>
  <c r="R43" i="13" s="1"/>
  <c r="S52" i="13"/>
  <c r="S43" i="13" s="1"/>
  <c r="U52" i="13"/>
  <c r="W52" i="13"/>
  <c r="W43" i="13" s="1"/>
  <c r="AB53" i="13"/>
  <c r="AC53" i="13"/>
  <c r="AD53" i="13"/>
  <c r="AE53" i="13"/>
  <c r="T53" i="13"/>
  <c r="M53" i="13"/>
  <c r="AB153" i="13"/>
  <c r="AC153" i="13"/>
  <c r="AD153" i="13"/>
  <c r="AE153" i="13"/>
  <c r="N433" i="9"/>
  <c r="N434" i="9"/>
  <c r="N435" i="9"/>
  <c r="N436" i="9"/>
  <c r="N437" i="9"/>
  <c r="N438" i="9"/>
  <c r="N439" i="9"/>
  <c r="N440" i="9"/>
  <c r="N441" i="9"/>
  <c r="N442" i="9"/>
  <c r="N443" i="9"/>
  <c r="N444" i="9"/>
  <c r="N445" i="9"/>
  <c r="N446" i="9"/>
  <c r="N447" i="9"/>
  <c r="N448" i="9"/>
  <c r="N449" i="9"/>
  <c r="AC23" i="14" l="1"/>
  <c r="CZ30" i="14"/>
  <c r="AP23" i="14"/>
  <c r="BX12" i="14"/>
  <c r="CB12" i="14"/>
  <c r="CL12" i="14"/>
  <c r="CS12" i="14"/>
  <c r="CZ12" i="14" s="1"/>
  <c r="R42" i="13"/>
  <c r="S42" i="13"/>
  <c r="W42" i="13"/>
  <c r="P42" i="13"/>
  <c r="I42" i="13"/>
  <c r="CZ13" i="14"/>
  <c r="DA12" i="14"/>
  <c r="DA13" i="14"/>
  <c r="AS12" i="14"/>
  <c r="AI23" i="14"/>
  <c r="AX12" i="14"/>
  <c r="AT12" i="14"/>
  <c r="U12" i="14"/>
  <c r="AR63" i="14"/>
  <c r="AI63" i="14"/>
  <c r="AR62" i="14"/>
  <c r="AI62" i="14"/>
  <c r="AR61" i="14"/>
  <c r="AI61" i="14"/>
  <c r="AR59" i="14"/>
  <c r="AI59" i="14"/>
  <c r="AR44" i="14"/>
  <c r="AI44" i="14"/>
  <c r="AR42" i="14"/>
  <c r="AI42" i="14"/>
  <c r="AR41" i="14"/>
  <c r="AI41" i="14"/>
  <c r="AR39" i="14"/>
  <c r="AI39" i="14"/>
  <c r="AR38" i="14"/>
  <c r="AI38" i="14"/>
  <c r="AR36" i="14"/>
  <c r="AI36" i="14"/>
  <c r="AR31" i="14"/>
  <c r="AI31" i="14"/>
  <c r="AR19" i="14"/>
  <c r="AI19" i="14"/>
  <c r="AR18" i="14"/>
  <c r="AI18" i="14"/>
  <c r="AP68" i="14"/>
  <c r="AC68" i="14"/>
  <c r="AL68" i="14"/>
  <c r="AI67" i="14"/>
  <c r="AR67" i="14"/>
  <c r="AP66" i="14"/>
  <c r="AC66" i="14"/>
  <c r="AL66" i="14"/>
  <c r="AI65" i="14"/>
  <c r="AR65" i="14"/>
  <c r="AP64" i="14"/>
  <c r="AC64" i="14"/>
  <c r="AL64" i="14"/>
  <c r="AP56" i="14"/>
  <c r="AC56" i="14"/>
  <c r="AL56" i="14"/>
  <c r="AP54" i="14"/>
  <c r="AC54" i="14"/>
  <c r="AL54" i="14"/>
  <c r="AP52" i="14"/>
  <c r="AC52" i="14"/>
  <c r="AL52" i="14"/>
  <c r="AI49" i="14"/>
  <c r="AR49" i="14"/>
  <c r="AI46" i="14"/>
  <c r="AR46" i="14"/>
  <c r="AL63" i="14"/>
  <c r="AP63" i="14"/>
  <c r="AC63" i="14"/>
  <c r="AL62" i="14"/>
  <c r="AP62" i="14"/>
  <c r="AC62" i="14"/>
  <c r="AL61" i="14"/>
  <c r="AP61" i="14"/>
  <c r="AC61" i="14"/>
  <c r="AL60" i="14"/>
  <c r="AP60" i="14"/>
  <c r="AC60" i="14"/>
  <c r="AL59" i="14"/>
  <c r="AP59" i="14"/>
  <c r="AC59" i="14"/>
  <c r="AL44" i="14"/>
  <c r="AP44" i="14"/>
  <c r="AC44" i="14"/>
  <c r="AL43" i="14"/>
  <c r="AP43" i="14"/>
  <c r="AC43" i="14"/>
  <c r="AL42" i="14"/>
  <c r="AP42" i="14"/>
  <c r="AC42" i="14"/>
  <c r="AL41" i="14"/>
  <c r="AP41" i="14"/>
  <c r="AC41" i="14"/>
  <c r="AL40" i="14"/>
  <c r="AP40" i="14"/>
  <c r="AC40" i="14"/>
  <c r="AL39" i="14"/>
  <c r="AP39" i="14"/>
  <c r="AC39" i="14"/>
  <c r="AL38" i="14"/>
  <c r="AP38" i="14"/>
  <c r="AC38" i="14"/>
  <c r="AL37" i="14"/>
  <c r="AP37" i="14"/>
  <c r="AC37" i="14"/>
  <c r="AL36" i="14"/>
  <c r="AP36" i="14"/>
  <c r="AC36" i="14"/>
  <c r="AL31" i="14"/>
  <c r="AP31" i="14"/>
  <c r="AC31" i="14"/>
  <c r="AL20" i="14"/>
  <c r="AP20" i="14"/>
  <c r="AC20" i="14"/>
  <c r="AL19" i="14"/>
  <c r="AP19" i="14"/>
  <c r="AC19" i="14"/>
  <c r="AL18" i="14"/>
  <c r="AP18" i="14"/>
  <c r="AC18" i="14"/>
  <c r="AP69" i="14"/>
  <c r="AC69" i="14"/>
  <c r="AL69" i="14"/>
  <c r="AI68" i="14"/>
  <c r="AR68" i="14"/>
  <c r="AP67" i="14"/>
  <c r="AC67" i="14"/>
  <c r="AL67" i="14"/>
  <c r="AI66" i="14"/>
  <c r="AR66" i="14"/>
  <c r="AP65" i="14"/>
  <c r="AC65" i="14"/>
  <c r="AL65" i="14"/>
  <c r="AI64" i="14"/>
  <c r="AR64" i="14"/>
  <c r="AP57" i="14"/>
  <c r="AC57" i="14"/>
  <c r="AL57" i="14"/>
  <c r="AI56" i="14"/>
  <c r="AR56" i="14"/>
  <c r="AP55" i="14"/>
  <c r="AC55" i="14"/>
  <c r="AL55" i="14"/>
  <c r="AI54" i="14"/>
  <c r="AR54" i="14"/>
  <c r="AP53" i="14"/>
  <c r="AC53" i="14"/>
  <c r="AL53" i="14"/>
  <c r="AI52" i="14"/>
  <c r="AR52" i="14"/>
  <c r="AP51" i="14"/>
  <c r="AC51" i="14"/>
  <c r="AL51" i="14"/>
  <c r="AI50" i="14"/>
  <c r="AR50" i="14"/>
  <c r="AP49" i="14"/>
  <c r="AC49" i="14"/>
  <c r="AL49" i="14"/>
  <c r="AI48" i="14"/>
  <c r="AR48" i="14"/>
  <c r="AP47" i="14"/>
  <c r="AC47" i="14"/>
  <c r="AL47" i="14"/>
  <c r="AP46" i="14"/>
  <c r="AC46" i="14"/>
  <c r="AL46" i="14"/>
  <c r="AI35" i="14"/>
  <c r="AR35" i="14"/>
  <c r="AI34" i="14"/>
  <c r="AR34" i="14"/>
  <c r="AI33" i="14"/>
  <c r="AR33" i="14"/>
  <c r="AP29" i="14"/>
  <c r="AC29" i="14"/>
  <c r="AL29" i="14"/>
  <c r="AP28" i="14"/>
  <c r="AC28" i="14"/>
  <c r="AL28" i="14"/>
  <c r="AP27" i="14"/>
  <c r="AC27" i="14"/>
  <c r="AL27" i="14"/>
  <c r="AP26" i="14"/>
  <c r="AC26" i="14"/>
  <c r="AL26" i="14"/>
  <c r="AP25" i="14"/>
  <c r="AC25" i="14"/>
  <c r="AL25" i="14"/>
  <c r="AP24" i="14"/>
  <c r="AC24" i="14"/>
  <c r="AL24" i="14"/>
  <c r="AI22" i="14"/>
  <c r="AR22" i="14"/>
  <c r="AI21" i="14"/>
  <c r="AR21" i="14"/>
  <c r="AI17" i="14"/>
  <c r="AR17" i="14"/>
  <c r="AI15" i="14"/>
  <c r="AR15" i="14"/>
  <c r="AP14" i="14"/>
  <c r="AC14" i="14"/>
  <c r="AL14" i="14"/>
  <c r="AR16" i="14"/>
  <c r="AI16" i="14"/>
  <c r="AR60" i="14"/>
  <c r="AI60" i="14"/>
  <c r="AR43" i="14"/>
  <c r="AI43" i="14"/>
  <c r="AR40" i="14"/>
  <c r="AI40" i="14"/>
  <c r="AR37" i="14"/>
  <c r="AI37" i="14"/>
  <c r="AR20" i="14"/>
  <c r="AI20" i="14"/>
  <c r="AI69" i="14"/>
  <c r="AR69" i="14"/>
  <c r="AI57" i="14"/>
  <c r="AR57" i="14"/>
  <c r="AI55" i="14"/>
  <c r="AR55" i="14"/>
  <c r="AI53" i="14"/>
  <c r="AR53" i="14"/>
  <c r="AI51" i="14"/>
  <c r="AR51" i="14"/>
  <c r="AP50" i="14"/>
  <c r="AC50" i="14"/>
  <c r="AL50" i="14"/>
  <c r="AP48" i="14"/>
  <c r="AC48" i="14"/>
  <c r="AL48" i="14"/>
  <c r="AI47" i="14"/>
  <c r="AR47" i="14"/>
  <c r="AP35" i="14"/>
  <c r="AC35" i="14"/>
  <c r="AL35" i="14"/>
  <c r="AP34" i="14"/>
  <c r="AC34" i="14"/>
  <c r="AL34" i="14"/>
  <c r="AP33" i="14"/>
  <c r="AC33" i="14"/>
  <c r="AL33" i="14"/>
  <c r="AI29" i="14"/>
  <c r="AR29" i="14"/>
  <c r="AI28" i="14"/>
  <c r="AR28" i="14"/>
  <c r="AI27" i="14"/>
  <c r="AR27" i="14"/>
  <c r="AI26" i="14"/>
  <c r="AR26" i="14"/>
  <c r="AI25" i="14"/>
  <c r="AR25" i="14"/>
  <c r="AI24" i="14"/>
  <c r="AR24" i="14"/>
  <c r="AP22" i="14"/>
  <c r="AC22" i="14"/>
  <c r="AL22" i="14"/>
  <c r="AP21" i="14"/>
  <c r="AC21" i="14"/>
  <c r="AL21" i="14"/>
  <c r="AP17" i="14"/>
  <c r="AC17" i="14"/>
  <c r="AL17" i="14"/>
  <c r="AP15" i="14"/>
  <c r="AC15" i="14"/>
  <c r="AL15" i="14"/>
  <c r="AI14" i="14"/>
  <c r="AR14" i="14"/>
  <c r="AL16" i="14"/>
  <c r="AC16" i="14"/>
  <c r="AP16" i="14"/>
  <c r="AA53" i="13"/>
  <c r="AA153" i="13"/>
  <c r="F103" i="13"/>
  <c r="M103" i="13"/>
  <c r="T103" i="13"/>
  <c r="AB103" i="13"/>
  <c r="AC103" i="13"/>
  <c r="AD103" i="13"/>
  <c r="AE103" i="13"/>
  <c r="X123" i="13"/>
  <c r="T123" i="13"/>
  <c r="F131" i="13"/>
  <c r="AA103" i="13" l="1"/>
  <c r="X127" i="13"/>
  <c r="T127" i="13"/>
  <c r="N404" i="9"/>
  <c r="N405" i="9"/>
  <c r="N406" i="9"/>
  <c r="N407" i="9"/>
  <c r="N408" i="9"/>
  <c r="N409" i="9"/>
  <c r="N410" i="9"/>
  <c r="N411" i="9"/>
  <c r="N412" i="9"/>
  <c r="N413" i="9"/>
  <c r="N414" i="9"/>
  <c r="N415" i="9"/>
  <c r="N416" i="9"/>
  <c r="N417" i="9"/>
  <c r="T187" i="13"/>
  <c r="Q187" i="13"/>
  <c r="M187" i="13"/>
  <c r="AB186" i="13"/>
  <c r="AC186" i="13"/>
  <c r="AD186" i="13"/>
  <c r="AE186" i="13"/>
  <c r="T186" i="13"/>
  <c r="M186" i="13"/>
  <c r="F186" i="13"/>
  <c r="AB185" i="13"/>
  <c r="AC185" i="13"/>
  <c r="AD185" i="13"/>
  <c r="T185" i="13"/>
  <c r="M185" i="13"/>
  <c r="J185" i="13"/>
  <c r="AE185" i="13" s="1"/>
  <c r="F185" i="13"/>
  <c r="Q118" i="13"/>
  <c r="AB137" i="13"/>
  <c r="AC137" i="13"/>
  <c r="AD137" i="13"/>
  <c r="AE137" i="13"/>
  <c r="AB138" i="13"/>
  <c r="AC138" i="13"/>
  <c r="AD138" i="13"/>
  <c r="AE138" i="13"/>
  <c r="AB139" i="13"/>
  <c r="AC139" i="13"/>
  <c r="AD139" i="13"/>
  <c r="AE139" i="13"/>
  <c r="AB140" i="13"/>
  <c r="AC140" i="13"/>
  <c r="AD140" i="13"/>
  <c r="AE140" i="13"/>
  <c r="AB141" i="13"/>
  <c r="AC141" i="13"/>
  <c r="AD141" i="13"/>
  <c r="AE141" i="13"/>
  <c r="AB142" i="13"/>
  <c r="AC142" i="13"/>
  <c r="AD142" i="13"/>
  <c r="AE142" i="13"/>
  <c r="AB143" i="13"/>
  <c r="AC143" i="13"/>
  <c r="AD143" i="13"/>
  <c r="AE143" i="13"/>
  <c r="AB144" i="13"/>
  <c r="AC144" i="13"/>
  <c r="AD144" i="13"/>
  <c r="AE144" i="13"/>
  <c r="AB145" i="13"/>
  <c r="AC145" i="13"/>
  <c r="AD145" i="13"/>
  <c r="AE145" i="13"/>
  <c r="AB146" i="13"/>
  <c r="AC146" i="13"/>
  <c r="AD146" i="13"/>
  <c r="AE146" i="13"/>
  <c r="AB147" i="13"/>
  <c r="AC147" i="13"/>
  <c r="AD147" i="13"/>
  <c r="AE147" i="13"/>
  <c r="AB148" i="13"/>
  <c r="AC148" i="13"/>
  <c r="AD148" i="13"/>
  <c r="AE148" i="13"/>
  <c r="AB149" i="13"/>
  <c r="AC149" i="13"/>
  <c r="AD149" i="13"/>
  <c r="AE149" i="13"/>
  <c r="M143" i="13"/>
  <c r="M144" i="13"/>
  <c r="M145" i="13"/>
  <c r="M146" i="13"/>
  <c r="M147" i="13"/>
  <c r="M148" i="13"/>
  <c r="M149" i="13"/>
  <c r="T137" i="13"/>
  <c r="T138" i="13"/>
  <c r="T139" i="13"/>
  <c r="T140" i="13"/>
  <c r="T141" i="13"/>
  <c r="T142" i="13"/>
  <c r="T143" i="13"/>
  <c r="T144" i="13"/>
  <c r="T145" i="13"/>
  <c r="T146" i="13"/>
  <c r="T147" i="13"/>
  <c r="T148" i="13"/>
  <c r="T149" i="13"/>
  <c r="M137" i="13"/>
  <c r="M138" i="13"/>
  <c r="M139" i="13"/>
  <c r="M141" i="13"/>
  <c r="M142" i="13"/>
  <c r="AB32" i="13"/>
  <c r="AC32" i="13"/>
  <c r="AD32" i="13"/>
  <c r="AE32" i="13"/>
  <c r="AB33" i="13"/>
  <c r="AC33" i="13"/>
  <c r="AD33" i="13"/>
  <c r="AE33" i="13"/>
  <c r="AB34" i="13"/>
  <c r="AC34" i="13"/>
  <c r="AD34" i="13"/>
  <c r="AE34" i="13"/>
  <c r="AB35" i="13"/>
  <c r="AC35" i="13"/>
  <c r="AD35" i="13"/>
  <c r="AE35" i="13"/>
  <c r="AB36" i="13"/>
  <c r="AC36" i="13"/>
  <c r="AD36" i="13"/>
  <c r="AE36" i="13"/>
  <c r="AB37" i="13"/>
  <c r="AC37" i="13"/>
  <c r="AD37" i="13"/>
  <c r="AE37" i="13"/>
  <c r="AB38" i="13"/>
  <c r="AC38" i="13"/>
  <c r="AD38" i="13"/>
  <c r="AE38" i="13"/>
  <c r="AB39" i="13"/>
  <c r="AC39" i="13"/>
  <c r="AD39" i="13"/>
  <c r="AE39" i="13"/>
  <c r="AB40" i="13"/>
  <c r="AC40" i="13"/>
  <c r="AD40" i="13"/>
  <c r="AE40" i="13"/>
  <c r="AE31" i="13"/>
  <c r="AD31" i="13"/>
  <c r="AC31" i="13"/>
  <c r="AB31" i="13"/>
  <c r="AB23" i="13"/>
  <c r="AC23" i="13"/>
  <c r="AD23" i="13"/>
  <c r="AE23" i="13"/>
  <c r="AC25" i="13"/>
  <c r="AD25" i="13"/>
  <c r="AE25" i="13"/>
  <c r="AB26" i="13"/>
  <c r="AC26" i="13"/>
  <c r="AD26" i="13"/>
  <c r="AE26" i="13"/>
  <c r="AB27" i="13"/>
  <c r="AC27" i="13"/>
  <c r="AD27" i="13"/>
  <c r="AE27" i="13"/>
  <c r="AC28" i="13"/>
  <c r="AD28" i="13"/>
  <c r="AE28" i="13"/>
  <c r="AB29" i="13"/>
  <c r="AC29" i="13"/>
  <c r="AD29" i="13"/>
  <c r="AE29" i="13"/>
  <c r="AB187" i="13"/>
  <c r="AC187" i="13"/>
  <c r="AD187" i="13"/>
  <c r="AB188" i="13"/>
  <c r="AC188" i="13"/>
  <c r="AD188" i="13"/>
  <c r="AB189" i="13"/>
  <c r="AC189" i="13"/>
  <c r="AD189" i="13"/>
  <c r="AB190" i="13"/>
  <c r="AC190" i="13"/>
  <c r="AD190" i="13"/>
  <c r="AB191" i="13"/>
  <c r="AC191" i="13"/>
  <c r="AD191" i="13"/>
  <c r="AB192" i="13"/>
  <c r="AC192" i="13"/>
  <c r="AD192" i="13"/>
  <c r="AB193" i="13"/>
  <c r="AC193" i="13"/>
  <c r="AD193" i="13"/>
  <c r="AB194" i="13"/>
  <c r="AC194" i="13"/>
  <c r="AD194" i="13"/>
  <c r="AB196" i="13"/>
  <c r="AC196" i="13"/>
  <c r="AD196" i="13"/>
  <c r="X192" i="13"/>
  <c r="X193" i="13"/>
  <c r="AE193" i="13" s="1"/>
  <c r="X194" i="13"/>
  <c r="X196" i="13"/>
  <c r="AE196" i="13" s="1"/>
  <c r="F192" i="13"/>
  <c r="F193" i="13"/>
  <c r="F194" i="13"/>
  <c r="X188" i="13"/>
  <c r="X189" i="13"/>
  <c r="X190" i="13"/>
  <c r="X191" i="13"/>
  <c r="T188" i="13"/>
  <c r="T189" i="13"/>
  <c r="T190" i="13"/>
  <c r="T191" i="13"/>
  <c r="Q188" i="13"/>
  <c r="Q189" i="13"/>
  <c r="Q190" i="13"/>
  <c r="Q191" i="13"/>
  <c r="M188" i="13"/>
  <c r="M189" i="13"/>
  <c r="M190" i="13"/>
  <c r="M191" i="13"/>
  <c r="J187" i="13"/>
  <c r="AE187" i="13" s="1"/>
  <c r="J188" i="13"/>
  <c r="J189" i="13"/>
  <c r="J190" i="13"/>
  <c r="J191" i="13"/>
  <c r="F187" i="13"/>
  <c r="F188" i="13"/>
  <c r="F189" i="13"/>
  <c r="F190" i="13"/>
  <c r="F191" i="13"/>
  <c r="AB118" i="13"/>
  <c r="AC118" i="13"/>
  <c r="AD118" i="13"/>
  <c r="AB119" i="13"/>
  <c r="AC119" i="13"/>
  <c r="AD119" i="13"/>
  <c r="AB120" i="13"/>
  <c r="AC120" i="13"/>
  <c r="AD120" i="13"/>
  <c r="AB121" i="13"/>
  <c r="AC121" i="13"/>
  <c r="AD121" i="13"/>
  <c r="AB122" i="13"/>
  <c r="AC122" i="13"/>
  <c r="AD122" i="13"/>
  <c r="AB123" i="13"/>
  <c r="AC123" i="13"/>
  <c r="AD123" i="13"/>
  <c r="AB124" i="13"/>
  <c r="AC124" i="13"/>
  <c r="AD124" i="13"/>
  <c r="AB125" i="13"/>
  <c r="AC125" i="13"/>
  <c r="AD125" i="13"/>
  <c r="AB126" i="13"/>
  <c r="AC126" i="13"/>
  <c r="AD126" i="13"/>
  <c r="AB127" i="13"/>
  <c r="AC127" i="13"/>
  <c r="AD127" i="13"/>
  <c r="AB128" i="13"/>
  <c r="AC128" i="13"/>
  <c r="AD128" i="13"/>
  <c r="AB129" i="13"/>
  <c r="AC129" i="13"/>
  <c r="AD129" i="13"/>
  <c r="AB130" i="13"/>
  <c r="AC130" i="13"/>
  <c r="AD130" i="13"/>
  <c r="AB131" i="13"/>
  <c r="AC131" i="13"/>
  <c r="AD131" i="13"/>
  <c r="AB132" i="13"/>
  <c r="AC132" i="13"/>
  <c r="AD132" i="13"/>
  <c r="X118" i="13"/>
  <c r="X119" i="13"/>
  <c r="X120" i="13"/>
  <c r="X121" i="13"/>
  <c r="X122" i="13"/>
  <c r="X124" i="13"/>
  <c r="X125" i="13"/>
  <c r="X126" i="13"/>
  <c r="X128" i="13"/>
  <c r="X129" i="13"/>
  <c r="X130" i="13"/>
  <c r="X131" i="13"/>
  <c r="X132" i="13"/>
  <c r="T118" i="13"/>
  <c r="T119" i="13"/>
  <c r="T120" i="13"/>
  <c r="T121" i="13"/>
  <c r="T122" i="13"/>
  <c r="T124" i="13"/>
  <c r="T125" i="13"/>
  <c r="T126" i="13"/>
  <c r="T128" i="13"/>
  <c r="T129" i="13"/>
  <c r="T130" i="13"/>
  <c r="T131" i="13"/>
  <c r="T132" i="13"/>
  <c r="M118" i="13"/>
  <c r="M119" i="13"/>
  <c r="M120" i="13"/>
  <c r="M121" i="13"/>
  <c r="M122" i="13"/>
  <c r="M123" i="13"/>
  <c r="M124" i="13"/>
  <c r="M125" i="13"/>
  <c r="M126" i="13"/>
  <c r="M127" i="13"/>
  <c r="M128" i="13"/>
  <c r="M129" i="13"/>
  <c r="M130" i="13"/>
  <c r="M131" i="13"/>
  <c r="M132" i="13"/>
  <c r="J118" i="13"/>
  <c r="J119" i="13"/>
  <c r="J120" i="13"/>
  <c r="J121" i="13"/>
  <c r="J122" i="13"/>
  <c r="J123" i="13"/>
  <c r="J124" i="13"/>
  <c r="J125" i="13"/>
  <c r="J126" i="13"/>
  <c r="J127" i="13"/>
  <c r="J128" i="13"/>
  <c r="J129" i="13"/>
  <c r="J130" i="13"/>
  <c r="J131" i="13"/>
  <c r="J132" i="13"/>
  <c r="F118" i="13"/>
  <c r="F119" i="13"/>
  <c r="F120" i="13"/>
  <c r="F121" i="13"/>
  <c r="F122" i="13"/>
  <c r="F123" i="13"/>
  <c r="F124" i="13"/>
  <c r="F125" i="13"/>
  <c r="F126" i="13"/>
  <c r="F127" i="13"/>
  <c r="F128" i="13"/>
  <c r="F129" i="13"/>
  <c r="F130" i="13"/>
  <c r="F132" i="13"/>
  <c r="AB71" i="13"/>
  <c r="AC71" i="13"/>
  <c r="AD71" i="13"/>
  <c r="AE71" i="13"/>
  <c r="AB72" i="13"/>
  <c r="AC72" i="13"/>
  <c r="AD72" i="13"/>
  <c r="AE72" i="13"/>
  <c r="AB73" i="13"/>
  <c r="AC73" i="13"/>
  <c r="AD73" i="13"/>
  <c r="AE73" i="13"/>
  <c r="AB74" i="13"/>
  <c r="AC74" i="13"/>
  <c r="AD74" i="13"/>
  <c r="AE74" i="13"/>
  <c r="AB75" i="13"/>
  <c r="AC75" i="13"/>
  <c r="AD75" i="13"/>
  <c r="AE75" i="13"/>
  <c r="AB76" i="13"/>
  <c r="AC76" i="13"/>
  <c r="AD76" i="13"/>
  <c r="AE76" i="13"/>
  <c r="AB77" i="13"/>
  <c r="AC77" i="13"/>
  <c r="AD77" i="13"/>
  <c r="AE77" i="13"/>
  <c r="AB78" i="13"/>
  <c r="AC78" i="13"/>
  <c r="AD78" i="13"/>
  <c r="AE78" i="13"/>
  <c r="AB79" i="13"/>
  <c r="AC79" i="13"/>
  <c r="AD79" i="13"/>
  <c r="AE79" i="13"/>
  <c r="AB80" i="13"/>
  <c r="AC80" i="13"/>
  <c r="AD80" i="13"/>
  <c r="AE80" i="13"/>
  <c r="AB81" i="13"/>
  <c r="AC81" i="13"/>
  <c r="AD81" i="13"/>
  <c r="AE81" i="13"/>
  <c r="AB82" i="13"/>
  <c r="AC82" i="13"/>
  <c r="AD82" i="13"/>
  <c r="AE82" i="13"/>
  <c r="AB83" i="13"/>
  <c r="AC83" i="13"/>
  <c r="AD83" i="13"/>
  <c r="AE83" i="13"/>
  <c r="AB85" i="13"/>
  <c r="AC85" i="13"/>
  <c r="AD85" i="13"/>
  <c r="AE85" i="13"/>
  <c r="AB86" i="13"/>
  <c r="AC86" i="13"/>
  <c r="AD86" i="13"/>
  <c r="AE86" i="13"/>
  <c r="AB87" i="13"/>
  <c r="AC87" i="13"/>
  <c r="AD87" i="13"/>
  <c r="AE87" i="13"/>
  <c r="AB88" i="13"/>
  <c r="AC88" i="13"/>
  <c r="AD88" i="13"/>
  <c r="AE88" i="13"/>
  <c r="AB89" i="13"/>
  <c r="AC89" i="13"/>
  <c r="AD89" i="13"/>
  <c r="AE89" i="13"/>
  <c r="AB90" i="13"/>
  <c r="AC90" i="13"/>
  <c r="AD90" i="13"/>
  <c r="AE90" i="13"/>
  <c r="AB91" i="13"/>
  <c r="AC91" i="13"/>
  <c r="AD91" i="13"/>
  <c r="AE91" i="13"/>
  <c r="AB92" i="13"/>
  <c r="AC92" i="13"/>
  <c r="AD92" i="13"/>
  <c r="AE92" i="13"/>
  <c r="AB93" i="13"/>
  <c r="AC93" i="13"/>
  <c r="AD93" i="13"/>
  <c r="AE93" i="13"/>
  <c r="AB94" i="13"/>
  <c r="AC94" i="13"/>
  <c r="AD94" i="13"/>
  <c r="AE94" i="13"/>
  <c r="AB95" i="13"/>
  <c r="AC95" i="13"/>
  <c r="AD95" i="13"/>
  <c r="AE95" i="13"/>
  <c r="AB105" i="13"/>
  <c r="AC105" i="13"/>
  <c r="AD105" i="13"/>
  <c r="AE105" i="13"/>
  <c r="AB101" i="13"/>
  <c r="AC101" i="13"/>
  <c r="AD101" i="13"/>
  <c r="AE101" i="13"/>
  <c r="AB102" i="13"/>
  <c r="AC102" i="13"/>
  <c r="AD102" i="13"/>
  <c r="AE102" i="13"/>
  <c r="AB108" i="13"/>
  <c r="AC108" i="13"/>
  <c r="AD108" i="13"/>
  <c r="AE108" i="13"/>
  <c r="AB109" i="13"/>
  <c r="AC109" i="13"/>
  <c r="AD109" i="13"/>
  <c r="AE109" i="13"/>
  <c r="AB97" i="13"/>
  <c r="AC97" i="13"/>
  <c r="AD97" i="13"/>
  <c r="AE97" i="13"/>
  <c r="AB98" i="13"/>
  <c r="AC98" i="13"/>
  <c r="AD98" i="13"/>
  <c r="AE98" i="13"/>
  <c r="AB106" i="13"/>
  <c r="AC106" i="13"/>
  <c r="AD106" i="13"/>
  <c r="AE106" i="13"/>
  <c r="AB104" i="13"/>
  <c r="AC104" i="13"/>
  <c r="AD104" i="13"/>
  <c r="AE104" i="13"/>
  <c r="AB107" i="13"/>
  <c r="AC107" i="13"/>
  <c r="AD107" i="13"/>
  <c r="AE107" i="13"/>
  <c r="AB99" i="13"/>
  <c r="AC99" i="13"/>
  <c r="AD99" i="13"/>
  <c r="AE99" i="13"/>
  <c r="AB100" i="13"/>
  <c r="AC100" i="13"/>
  <c r="AD100" i="13"/>
  <c r="AE100" i="13"/>
  <c r="T73" i="13"/>
  <c r="T70" i="13" s="1"/>
  <c r="T85" i="13"/>
  <c r="T86" i="13"/>
  <c r="T87" i="13"/>
  <c r="T88" i="13"/>
  <c r="T89" i="13"/>
  <c r="T90" i="13"/>
  <c r="T91" i="13"/>
  <c r="T92" i="13"/>
  <c r="T93" i="13"/>
  <c r="T94" i="13"/>
  <c r="T95" i="13"/>
  <c r="T105" i="13"/>
  <c r="T101" i="13"/>
  <c r="T102" i="13"/>
  <c r="T108" i="13"/>
  <c r="T109" i="13"/>
  <c r="T97" i="13"/>
  <c r="T98" i="13"/>
  <c r="T106" i="13"/>
  <c r="T104" i="13"/>
  <c r="T107" i="13"/>
  <c r="T99" i="13"/>
  <c r="T100" i="13"/>
  <c r="M71" i="13"/>
  <c r="M72" i="13"/>
  <c r="M73" i="13"/>
  <c r="M74" i="13"/>
  <c r="M75" i="13"/>
  <c r="M76" i="13"/>
  <c r="M77" i="13"/>
  <c r="M78" i="13"/>
  <c r="M79" i="13"/>
  <c r="M80" i="13"/>
  <c r="M81" i="13"/>
  <c r="M82" i="13"/>
  <c r="M83" i="13"/>
  <c r="M85" i="13"/>
  <c r="M86" i="13"/>
  <c r="M87" i="13"/>
  <c r="M88" i="13"/>
  <c r="M89" i="13"/>
  <c r="M90" i="13"/>
  <c r="M91" i="13"/>
  <c r="M92" i="13"/>
  <c r="M93" i="13"/>
  <c r="M94" i="13"/>
  <c r="M95" i="13"/>
  <c r="M105" i="13"/>
  <c r="M101" i="13"/>
  <c r="M102" i="13"/>
  <c r="M108" i="13"/>
  <c r="M109" i="13"/>
  <c r="M97" i="13"/>
  <c r="M98" i="13"/>
  <c r="M106" i="13"/>
  <c r="M104" i="13"/>
  <c r="M107" i="13"/>
  <c r="M99" i="13"/>
  <c r="M100" i="13"/>
  <c r="T32" i="13"/>
  <c r="T33" i="13"/>
  <c r="T34" i="13"/>
  <c r="T35" i="13"/>
  <c r="T36" i="13"/>
  <c r="T37" i="13"/>
  <c r="T38" i="13"/>
  <c r="T39" i="13"/>
  <c r="T40" i="13"/>
  <c r="T31" i="13"/>
  <c r="M32" i="13"/>
  <c r="M33" i="13"/>
  <c r="M34" i="13"/>
  <c r="M35" i="13"/>
  <c r="M36" i="13"/>
  <c r="M37" i="13"/>
  <c r="M38" i="13"/>
  <c r="M39" i="13"/>
  <c r="M40" i="13"/>
  <c r="J433" i="9"/>
  <c r="J434" i="9"/>
  <c r="J435" i="9"/>
  <c r="J436" i="9"/>
  <c r="J437" i="9"/>
  <c r="J438" i="9"/>
  <c r="J439" i="9"/>
  <c r="J440" i="9"/>
  <c r="J441" i="9"/>
  <c r="J442" i="9"/>
  <c r="J443" i="9"/>
  <c r="J444" i="9"/>
  <c r="J445" i="9"/>
  <c r="J446" i="9"/>
  <c r="J447" i="9"/>
  <c r="J448" i="9"/>
  <c r="D433" i="9"/>
  <c r="D434" i="9"/>
  <c r="D435" i="9"/>
  <c r="D436" i="9"/>
  <c r="D437" i="9"/>
  <c r="D438" i="9"/>
  <c r="D439" i="9"/>
  <c r="D440" i="9"/>
  <c r="D441" i="9"/>
  <c r="D442" i="9"/>
  <c r="D443" i="9"/>
  <c r="D444" i="9"/>
  <c r="D445" i="9"/>
  <c r="D446" i="9"/>
  <c r="D447" i="9"/>
  <c r="D448" i="9"/>
  <c r="T136" i="13" l="1"/>
  <c r="AC136" i="13"/>
  <c r="AD136" i="13"/>
  <c r="AB136" i="13"/>
  <c r="M96" i="13"/>
  <c r="T96" i="13"/>
  <c r="AE96" i="13"/>
  <c r="AC96" i="13"/>
  <c r="AE70" i="13"/>
  <c r="AC70" i="13"/>
  <c r="M70" i="13"/>
  <c r="AD96" i="13"/>
  <c r="AB96" i="13"/>
  <c r="AD70" i="13"/>
  <c r="AB70" i="13"/>
  <c r="AA25" i="13"/>
  <c r="AA85" i="13"/>
  <c r="AB24" i="13"/>
  <c r="AA71" i="13"/>
  <c r="AA92" i="13"/>
  <c r="AA97" i="13"/>
  <c r="AA87" i="13"/>
  <c r="AA81" i="13"/>
  <c r="AE24" i="13"/>
  <c r="AD24" i="13"/>
  <c r="AC24" i="13"/>
  <c r="AA28" i="13"/>
  <c r="AA80" i="13"/>
  <c r="AA72" i="13"/>
  <c r="AA83" i="13"/>
  <c r="AA79" i="13"/>
  <c r="AA76" i="13"/>
  <c r="AE84" i="13"/>
  <c r="AC84" i="13"/>
  <c r="AA196" i="13"/>
  <c r="AA193" i="13"/>
  <c r="M84" i="13"/>
  <c r="T84" i="13"/>
  <c r="AD84" i="13"/>
  <c r="AB84" i="13"/>
  <c r="AE190" i="13"/>
  <c r="AE188" i="13"/>
  <c r="AE191" i="13"/>
  <c r="AE189" i="13"/>
  <c r="AE194" i="13"/>
  <c r="AE192" i="13"/>
  <c r="AA189" i="13"/>
  <c r="AA194" i="13"/>
  <c r="AA188" i="13"/>
  <c r="AA29" i="13"/>
  <c r="AA27" i="13"/>
  <c r="AA23" i="13"/>
  <c r="AA31" i="13"/>
  <c r="AA90" i="13"/>
  <c r="AA82" i="13"/>
  <c r="AA78" i="13"/>
  <c r="AA73" i="13"/>
  <c r="AA192" i="13"/>
  <c r="AA190" i="13"/>
  <c r="AA185" i="13"/>
  <c r="AA186" i="13"/>
  <c r="M448" i="9"/>
  <c r="M444" i="9"/>
  <c r="M440" i="9"/>
  <c r="M436" i="9"/>
  <c r="M447" i="9"/>
  <c r="M443" i="9"/>
  <c r="M439" i="9"/>
  <c r="M435" i="9"/>
  <c r="M446" i="9"/>
  <c r="M442" i="9"/>
  <c r="M438" i="9"/>
  <c r="M434" i="9"/>
  <c r="M445" i="9"/>
  <c r="M441" i="9"/>
  <c r="M437" i="9"/>
  <c r="M433" i="9"/>
  <c r="AA77" i="13"/>
  <c r="AA191" i="13"/>
  <c r="AA187" i="13"/>
  <c r="AA107" i="13"/>
  <c r="AA101" i="13"/>
  <c r="AA105" i="13"/>
  <c r="AA93" i="13"/>
  <c r="AA91" i="13"/>
  <c r="AA89" i="13"/>
  <c r="AA86" i="13"/>
  <c r="AA148" i="13"/>
  <c r="AA144" i="13"/>
  <c r="AE131" i="13"/>
  <c r="AE127" i="13"/>
  <c r="AE123" i="13"/>
  <c r="AE119" i="13"/>
  <c r="AA140" i="13"/>
  <c r="AA143" i="13"/>
  <c r="AA142" i="13"/>
  <c r="AA139" i="13"/>
  <c r="AA88" i="13"/>
  <c r="AA40" i="13"/>
  <c r="AA38" i="13"/>
  <c r="AA37" i="13"/>
  <c r="AA36" i="13"/>
  <c r="AA34" i="13"/>
  <c r="AA32" i="13"/>
  <c r="AA106" i="13"/>
  <c r="AA26" i="13"/>
  <c r="AA39" i="13"/>
  <c r="AA35" i="13"/>
  <c r="AA33" i="13"/>
  <c r="AA147" i="13"/>
  <c r="AA146" i="13"/>
  <c r="AA145" i="13"/>
  <c r="AA141" i="13"/>
  <c r="AA138" i="13"/>
  <c r="AA137" i="13"/>
  <c r="AA136" i="13" s="1"/>
  <c r="AA149" i="13"/>
  <c r="AA75" i="13"/>
  <c r="M30" i="13"/>
  <c r="AA130" i="13"/>
  <c r="AA98" i="13"/>
  <c r="AA109" i="13"/>
  <c r="AA108" i="13"/>
  <c r="AA102" i="13"/>
  <c r="AA94" i="13"/>
  <c r="AE130" i="13"/>
  <c r="AE126" i="13"/>
  <c r="AE122" i="13"/>
  <c r="AE118" i="13"/>
  <c r="AA126" i="13"/>
  <c r="AA122" i="13"/>
  <c r="AA118" i="13"/>
  <c r="AE129" i="13"/>
  <c r="AE121" i="13"/>
  <c r="AE132" i="13"/>
  <c r="AE128" i="13"/>
  <c r="AE124" i="13"/>
  <c r="AE120" i="13"/>
  <c r="AA131" i="13"/>
  <c r="AA128" i="13"/>
  <c r="AA124" i="13"/>
  <c r="AA120" i="13"/>
  <c r="AA99" i="13"/>
  <c r="AA104" i="13"/>
  <c r="AA132" i="13"/>
  <c r="AA100" i="13"/>
  <c r="AA95" i="13"/>
  <c r="AA74" i="13"/>
  <c r="AE125" i="13"/>
  <c r="AA129" i="13"/>
  <c r="AA127" i="13"/>
  <c r="AA125" i="13"/>
  <c r="AA123" i="13"/>
  <c r="AA121" i="13"/>
  <c r="AA119" i="13"/>
  <c r="F137" i="13"/>
  <c r="F138" i="13"/>
  <c r="F139" i="13"/>
  <c r="F140" i="13"/>
  <c r="F141" i="13"/>
  <c r="F142" i="13"/>
  <c r="F143" i="13"/>
  <c r="F144" i="13"/>
  <c r="F145" i="13"/>
  <c r="F146" i="13"/>
  <c r="F147" i="13"/>
  <c r="F148" i="13"/>
  <c r="F149" i="13"/>
  <c r="F101" i="13"/>
  <c r="F102" i="13"/>
  <c r="F108" i="13"/>
  <c r="F109" i="13"/>
  <c r="F97" i="13"/>
  <c r="F98" i="13"/>
  <c r="F106" i="13"/>
  <c r="F104" i="13"/>
  <c r="F107" i="13"/>
  <c r="F99" i="13"/>
  <c r="F100" i="13"/>
  <c r="F85" i="13"/>
  <c r="F86" i="13"/>
  <c r="F87" i="13"/>
  <c r="F88" i="13"/>
  <c r="F89" i="13"/>
  <c r="F90" i="13"/>
  <c r="F91" i="13"/>
  <c r="F92" i="13"/>
  <c r="F93" i="13"/>
  <c r="F94" i="13"/>
  <c r="F95" i="13"/>
  <c r="F105" i="13"/>
  <c r="F73" i="13"/>
  <c r="F74" i="13"/>
  <c r="F75" i="13"/>
  <c r="F76" i="13"/>
  <c r="F77" i="13"/>
  <c r="F78" i="13"/>
  <c r="F79" i="13"/>
  <c r="F80" i="13"/>
  <c r="F81" i="13"/>
  <c r="F82" i="13"/>
  <c r="F83" i="13"/>
  <c r="F72" i="13"/>
  <c r="F71" i="13"/>
  <c r="H30" i="13"/>
  <c r="I30" i="13"/>
  <c r="J30" i="13"/>
  <c r="K30" i="13"/>
  <c r="L30" i="13"/>
  <c r="N30" i="13"/>
  <c r="O30" i="13"/>
  <c r="P30" i="13"/>
  <c r="Q30" i="13"/>
  <c r="R30" i="13"/>
  <c r="S30" i="13"/>
  <c r="T30" i="13"/>
  <c r="U30" i="13"/>
  <c r="V30" i="13"/>
  <c r="W30" i="13"/>
  <c r="X30" i="13"/>
  <c r="Y30" i="13"/>
  <c r="Z30" i="13"/>
  <c r="AB30" i="13"/>
  <c r="AC30" i="13"/>
  <c r="AD30" i="13"/>
  <c r="AE30" i="13"/>
  <c r="F31" i="13"/>
  <c r="F32" i="13"/>
  <c r="F33" i="13"/>
  <c r="F34" i="13"/>
  <c r="F35" i="13"/>
  <c r="F36" i="13"/>
  <c r="F37" i="13"/>
  <c r="F38" i="13"/>
  <c r="F39" i="13"/>
  <c r="F40" i="13"/>
  <c r="T23" i="13"/>
  <c r="T25" i="13"/>
  <c r="T26" i="13"/>
  <c r="T27" i="13"/>
  <c r="T29" i="13"/>
  <c r="M23" i="13"/>
  <c r="M25" i="13"/>
  <c r="M26" i="13"/>
  <c r="M27" i="13"/>
  <c r="M28" i="13"/>
  <c r="M29" i="13"/>
  <c r="F26" i="13"/>
  <c r="F27" i="13"/>
  <c r="F29" i="13"/>
  <c r="G20" i="13"/>
  <c r="H20" i="13"/>
  <c r="I20" i="13"/>
  <c r="K20" i="13"/>
  <c r="L20" i="13"/>
  <c r="N20" i="13"/>
  <c r="O20" i="13"/>
  <c r="R20" i="13"/>
  <c r="S20" i="13"/>
  <c r="U20" i="13"/>
  <c r="V20" i="13"/>
  <c r="W20" i="13"/>
  <c r="F23" i="13"/>
  <c r="G16" i="13"/>
  <c r="H16" i="13"/>
  <c r="I16" i="13"/>
  <c r="K16" i="13"/>
  <c r="L16" i="13"/>
  <c r="M16" i="13"/>
  <c r="N16" i="13"/>
  <c r="O16" i="13"/>
  <c r="P16" i="13"/>
  <c r="Q16" i="13"/>
  <c r="R16" i="13"/>
  <c r="R14" i="13" s="1"/>
  <c r="R13" i="13" s="1"/>
  <c r="R12" i="13" s="1"/>
  <c r="S16" i="13"/>
  <c r="T16" i="13"/>
  <c r="U16" i="13"/>
  <c r="V16" i="13"/>
  <c r="W16" i="13"/>
  <c r="X16" i="13"/>
  <c r="Z14" i="13"/>
  <c r="AC15" i="13"/>
  <c r="AD15" i="13"/>
  <c r="AC17" i="13"/>
  <c r="AD17" i="13"/>
  <c r="AC18" i="13"/>
  <c r="AD18" i="13"/>
  <c r="AB19" i="13"/>
  <c r="AB16" i="13" s="1"/>
  <c r="AC19" i="13"/>
  <c r="AD19" i="13"/>
  <c r="J15" i="13"/>
  <c r="J17" i="13"/>
  <c r="J18" i="13"/>
  <c r="AE18" i="13" s="1"/>
  <c r="J19" i="13"/>
  <c r="AE19" i="13" s="1"/>
  <c r="F15" i="13"/>
  <c r="F17" i="13"/>
  <c r="F18" i="13"/>
  <c r="F19" i="13"/>
  <c r="F134" i="13"/>
  <c r="J134" i="13"/>
  <c r="M134" i="13"/>
  <c r="T134" i="13"/>
  <c r="AB134" i="13"/>
  <c r="AC134" i="13"/>
  <c r="AD134" i="13"/>
  <c r="N14" i="13" l="1"/>
  <c r="N13" i="13" s="1"/>
  <c r="F136" i="13"/>
  <c r="AA15" i="13"/>
  <c r="F70" i="13"/>
  <c r="F96" i="13"/>
  <c r="AA70" i="13"/>
  <c r="F84" i="13"/>
  <c r="AA96" i="13"/>
  <c r="Z13" i="13"/>
  <c r="AC16" i="13"/>
  <c r="AD16" i="13"/>
  <c r="H14" i="13"/>
  <c r="H13" i="13" s="1"/>
  <c r="H12" i="13" s="1"/>
  <c r="F30" i="13"/>
  <c r="AA24" i="13"/>
  <c r="V14" i="13"/>
  <c r="V13" i="13" s="1"/>
  <c r="I14" i="13"/>
  <c r="I13" i="13" s="1"/>
  <c r="I12" i="13" s="1"/>
  <c r="G14" i="13"/>
  <c r="G13" i="13" s="1"/>
  <c r="AE15" i="13"/>
  <c r="L14" i="13"/>
  <c r="L13" i="13" s="1"/>
  <c r="L12" i="13" s="1"/>
  <c r="M24" i="13"/>
  <c r="T24" i="13"/>
  <c r="Y14" i="13"/>
  <c r="W14" i="13"/>
  <c r="W13" i="13" s="1"/>
  <c r="U14" i="13"/>
  <c r="U13" i="13" s="1"/>
  <c r="S14" i="13"/>
  <c r="S13" i="13" s="1"/>
  <c r="S12" i="13" s="1"/>
  <c r="O14" i="13"/>
  <c r="O13" i="13" s="1"/>
  <c r="O12" i="13" s="1"/>
  <c r="K14" i="13"/>
  <c r="F16" i="13"/>
  <c r="AA84" i="13"/>
  <c r="AE134" i="13"/>
  <c r="AA30" i="13"/>
  <c r="AA19" i="13"/>
  <c r="AA18" i="13"/>
  <c r="AA134" i="13"/>
  <c r="AA17" i="13"/>
  <c r="F24" i="13"/>
  <c r="J16" i="13"/>
  <c r="AE17" i="13"/>
  <c r="AE16" i="13" s="1"/>
  <c r="J404" i="9"/>
  <c r="J405" i="9"/>
  <c r="J406" i="9"/>
  <c r="J407" i="9"/>
  <c r="J408" i="9"/>
  <c r="J409" i="9"/>
  <c r="J410" i="9"/>
  <c r="J411" i="9"/>
  <c r="J412" i="9"/>
  <c r="J413" i="9"/>
  <c r="J414" i="9"/>
  <c r="J415" i="9"/>
  <c r="J416" i="9"/>
  <c r="J417" i="9"/>
  <c r="M183" i="13"/>
  <c r="T153" i="13"/>
  <c r="F153" i="13"/>
  <c r="AA16" i="13" l="1"/>
  <c r="K13" i="13"/>
  <c r="K12" i="13" s="1"/>
  <c r="Y13" i="13"/>
  <c r="M449" i="9"/>
  <c r="M167" i="13"/>
  <c r="M169" i="13"/>
  <c r="E59" i="9"/>
  <c r="F59" i="9"/>
  <c r="H59" i="9"/>
  <c r="I59" i="9"/>
  <c r="K59" i="9"/>
  <c r="L59" i="9"/>
  <c r="O59" i="9" s="1"/>
  <c r="M182" i="13"/>
  <c r="Q21" i="13"/>
  <c r="P21" i="13" s="1"/>
  <c r="Q22" i="13"/>
  <c r="Q48" i="13"/>
  <c r="Q49" i="13"/>
  <c r="M49" i="13" s="1"/>
  <c r="Q50" i="13"/>
  <c r="M50" i="13" s="1"/>
  <c r="Q51" i="13"/>
  <c r="M51" i="13" s="1"/>
  <c r="Q54" i="13"/>
  <c r="M55" i="13"/>
  <c r="Q58" i="13"/>
  <c r="Q59" i="13"/>
  <c r="M59" i="13" s="1"/>
  <c r="Q60" i="13"/>
  <c r="M60" i="13" s="1"/>
  <c r="Q61" i="13"/>
  <c r="M61" i="13" s="1"/>
  <c r="Q62" i="13"/>
  <c r="M62" i="13" s="1"/>
  <c r="Q63" i="13"/>
  <c r="M63" i="13" s="1"/>
  <c r="Q64" i="13"/>
  <c r="M64" i="13" s="1"/>
  <c r="Q65" i="13"/>
  <c r="M65" i="13" s="1"/>
  <c r="Q66" i="13"/>
  <c r="M66" i="13" s="1"/>
  <c r="Q67" i="13"/>
  <c r="M67" i="13" s="1"/>
  <c r="Q68" i="13"/>
  <c r="M68" i="13" s="1"/>
  <c r="Q69" i="13"/>
  <c r="M69" i="13" s="1"/>
  <c r="Q111" i="13"/>
  <c r="Q112" i="13"/>
  <c r="Q113" i="13"/>
  <c r="Q114" i="13"/>
  <c r="Q115" i="13"/>
  <c r="Q116" i="13"/>
  <c r="Q117" i="13"/>
  <c r="Q135" i="13"/>
  <c r="Q154" i="13"/>
  <c r="Q155" i="13"/>
  <c r="Q159" i="13"/>
  <c r="Q160" i="13"/>
  <c r="Q161" i="13"/>
  <c r="Q162" i="13"/>
  <c r="Q163" i="13"/>
  <c r="Q164" i="13"/>
  <c r="Q165" i="13"/>
  <c r="Q166" i="13"/>
  <c r="Q167" i="13"/>
  <c r="Q169" i="13"/>
  <c r="Q170" i="13"/>
  <c r="P170" i="13" s="1"/>
  <c r="Q171" i="13"/>
  <c r="Q173" i="13"/>
  <c r="Q174" i="13"/>
  <c r="P174" i="13" s="1"/>
  <c r="M174" i="13" s="1"/>
  <c r="Q175" i="13"/>
  <c r="Q176" i="13"/>
  <c r="Q177" i="13"/>
  <c r="Q178" i="13"/>
  <c r="Q179" i="13"/>
  <c r="Q180" i="13"/>
  <c r="Q182" i="13"/>
  <c r="Q183" i="13"/>
  <c r="Q184" i="13"/>
  <c r="M22" i="13"/>
  <c r="M111" i="13"/>
  <c r="M175" i="13"/>
  <c r="M180" i="13"/>
  <c r="J21" i="13"/>
  <c r="J22" i="13"/>
  <c r="J48" i="13"/>
  <c r="J49" i="13"/>
  <c r="J50" i="13"/>
  <c r="J51" i="13"/>
  <c r="J54" i="13"/>
  <c r="J58" i="13"/>
  <c r="J59" i="13"/>
  <c r="J60" i="13"/>
  <c r="J61" i="13"/>
  <c r="J62" i="13"/>
  <c r="J63" i="13"/>
  <c r="J64" i="13"/>
  <c r="J65" i="13"/>
  <c r="J66" i="13"/>
  <c r="J67" i="13"/>
  <c r="J68" i="13"/>
  <c r="J69" i="13"/>
  <c r="J111" i="13"/>
  <c r="J112" i="13"/>
  <c r="J113" i="13"/>
  <c r="J114" i="13"/>
  <c r="J115" i="13"/>
  <c r="J116" i="13"/>
  <c r="J117" i="13"/>
  <c r="J135" i="13"/>
  <c r="J154" i="13"/>
  <c r="J155" i="13"/>
  <c r="J156" i="13"/>
  <c r="J157" i="13"/>
  <c r="J158" i="13"/>
  <c r="J159" i="13"/>
  <c r="J160" i="13"/>
  <c r="J161" i="13"/>
  <c r="J162" i="13"/>
  <c r="J163" i="13"/>
  <c r="J164" i="13"/>
  <c r="J165" i="13"/>
  <c r="J166" i="13"/>
  <c r="J167" i="13"/>
  <c r="J169" i="13"/>
  <c r="J170" i="13"/>
  <c r="J171" i="13"/>
  <c r="J173" i="13"/>
  <c r="J174" i="13"/>
  <c r="J175" i="13"/>
  <c r="J176" i="13"/>
  <c r="J177" i="13"/>
  <c r="J178" i="13"/>
  <c r="J179" i="13"/>
  <c r="J180" i="13"/>
  <c r="J182" i="13"/>
  <c r="J183" i="13"/>
  <c r="F21" i="13"/>
  <c r="F22" i="13"/>
  <c r="F48" i="13"/>
  <c r="F49" i="13"/>
  <c r="F50" i="13"/>
  <c r="F51" i="13"/>
  <c r="F54" i="13"/>
  <c r="F55" i="13"/>
  <c r="F58" i="13"/>
  <c r="F59" i="13"/>
  <c r="F60" i="13"/>
  <c r="F61" i="13"/>
  <c r="F62" i="13"/>
  <c r="F63" i="13"/>
  <c r="F64" i="13"/>
  <c r="F65" i="13"/>
  <c r="F66" i="13"/>
  <c r="F67" i="13"/>
  <c r="F68" i="13"/>
  <c r="F69" i="13"/>
  <c r="F111" i="13"/>
  <c r="F112" i="13"/>
  <c r="F113" i="13"/>
  <c r="F114" i="13"/>
  <c r="F115" i="13"/>
  <c r="F116" i="13"/>
  <c r="F117" i="13"/>
  <c r="F135" i="13"/>
  <c r="F154" i="13"/>
  <c r="F155" i="13"/>
  <c r="F156" i="13"/>
  <c r="F157" i="13"/>
  <c r="F158" i="13"/>
  <c r="F159" i="13"/>
  <c r="F160" i="13"/>
  <c r="F161" i="13"/>
  <c r="F162" i="13"/>
  <c r="F163" i="13"/>
  <c r="F164" i="13"/>
  <c r="F165" i="13"/>
  <c r="F166" i="13"/>
  <c r="F167" i="13"/>
  <c r="F169" i="13"/>
  <c r="F170" i="13"/>
  <c r="F171" i="13"/>
  <c r="F172" i="13"/>
  <c r="F173" i="13"/>
  <c r="F174" i="13"/>
  <c r="F175" i="13"/>
  <c r="F176" i="13"/>
  <c r="F177" i="13"/>
  <c r="F178" i="13"/>
  <c r="F179" i="13"/>
  <c r="F180" i="13"/>
  <c r="F181" i="13"/>
  <c r="F182" i="13"/>
  <c r="F183" i="13"/>
  <c r="F184" i="13"/>
  <c r="AC21" i="13"/>
  <c r="AC22" i="13"/>
  <c r="AC48" i="13"/>
  <c r="AC49" i="13"/>
  <c r="AC50" i="13"/>
  <c r="AC51" i="13"/>
  <c r="AC54" i="13"/>
  <c r="AC55" i="13"/>
  <c r="AC58" i="13"/>
  <c r="AC59" i="13"/>
  <c r="AC60" i="13"/>
  <c r="AC61" i="13"/>
  <c r="AC62" i="13"/>
  <c r="AC63" i="13"/>
  <c r="AC64" i="13"/>
  <c r="AC65" i="13"/>
  <c r="AC66" i="13"/>
  <c r="AC67" i="13"/>
  <c r="AC68" i="13"/>
  <c r="AC69" i="13"/>
  <c r="AC111" i="13"/>
  <c r="AC112" i="13"/>
  <c r="AC113" i="13"/>
  <c r="AC114" i="13"/>
  <c r="AC115" i="13"/>
  <c r="AC116" i="13"/>
  <c r="AC117" i="13"/>
  <c r="AC135" i="13"/>
  <c r="AC154" i="13"/>
  <c r="AC155" i="13"/>
  <c r="AC156" i="13"/>
  <c r="AC157" i="13"/>
  <c r="AC158" i="13"/>
  <c r="AC159" i="13"/>
  <c r="AC160" i="13"/>
  <c r="AC161" i="13"/>
  <c r="AC162" i="13"/>
  <c r="AC163" i="13"/>
  <c r="AC164" i="13"/>
  <c r="AC165" i="13"/>
  <c r="AC166" i="13"/>
  <c r="AC167" i="13"/>
  <c r="AC169" i="13"/>
  <c r="AC170" i="13"/>
  <c r="AC171" i="13"/>
  <c r="AC172" i="13"/>
  <c r="AC173" i="13"/>
  <c r="AC174" i="13"/>
  <c r="AC175" i="13"/>
  <c r="AC176" i="13"/>
  <c r="AC177" i="13"/>
  <c r="AC178" i="13"/>
  <c r="AC179" i="13"/>
  <c r="AC180" i="13"/>
  <c r="AC181" i="13"/>
  <c r="AC182" i="13"/>
  <c r="AC183" i="13"/>
  <c r="AC184" i="13"/>
  <c r="AB184" i="13"/>
  <c r="AB183" i="13"/>
  <c r="AB182" i="13"/>
  <c r="AB181" i="13"/>
  <c r="AB180" i="13"/>
  <c r="AB179" i="13"/>
  <c r="AB178" i="13"/>
  <c r="AB177" i="13"/>
  <c r="AB176" i="13"/>
  <c r="AB175" i="13"/>
  <c r="AB174" i="13"/>
  <c r="AB173" i="13"/>
  <c r="AB172" i="13"/>
  <c r="AB171" i="13"/>
  <c r="AB170" i="13"/>
  <c r="AB169" i="13"/>
  <c r="AB167" i="13"/>
  <c r="AB166" i="13"/>
  <c r="AB165" i="13"/>
  <c r="AB164" i="13"/>
  <c r="AB163" i="13"/>
  <c r="AB162" i="13"/>
  <c r="AB161" i="13"/>
  <c r="AB160" i="13"/>
  <c r="AB159" i="13"/>
  <c r="AB158" i="13"/>
  <c r="AB157" i="13"/>
  <c r="AB156" i="13"/>
  <c r="AB155" i="13"/>
  <c r="AB154" i="13"/>
  <c r="AB135" i="13"/>
  <c r="AB117" i="13"/>
  <c r="AB116" i="13"/>
  <c r="AB115" i="13"/>
  <c r="AB114" i="13"/>
  <c r="AB113" i="13"/>
  <c r="AB112" i="13"/>
  <c r="AB111" i="13"/>
  <c r="AB69" i="13"/>
  <c r="AB68" i="13"/>
  <c r="AB67" i="13"/>
  <c r="AB66" i="13"/>
  <c r="AB65" i="13"/>
  <c r="AB64" i="13"/>
  <c r="AB63" i="13"/>
  <c r="AB62" i="13"/>
  <c r="AB61" i="13"/>
  <c r="AB60" i="13"/>
  <c r="AB59" i="13"/>
  <c r="AB58" i="13"/>
  <c r="AB55" i="13"/>
  <c r="AB54" i="13"/>
  <c r="AB51" i="13"/>
  <c r="AB50" i="13"/>
  <c r="AB49" i="13"/>
  <c r="AB48" i="13"/>
  <c r="U43" i="13"/>
  <c r="AB22" i="13"/>
  <c r="AB21" i="13"/>
  <c r="E418" i="9"/>
  <c r="N418" i="9" s="1"/>
  <c r="F418" i="9"/>
  <c r="H418" i="9"/>
  <c r="I418" i="9"/>
  <c r="D418" i="9"/>
  <c r="F403" i="9"/>
  <c r="K431" i="9"/>
  <c r="J431" i="9" s="1"/>
  <c r="G431" i="9"/>
  <c r="R431" i="9" s="1"/>
  <c r="K430" i="9"/>
  <c r="J430" i="9" s="1"/>
  <c r="G430" i="9"/>
  <c r="R430" i="9" s="1"/>
  <c r="K429" i="9"/>
  <c r="J429" i="9" s="1"/>
  <c r="G429" i="9"/>
  <c r="R429" i="9" s="1"/>
  <c r="K428" i="9"/>
  <c r="J428" i="9" s="1"/>
  <c r="G428" i="9"/>
  <c r="R428" i="9" s="1"/>
  <c r="K427" i="9"/>
  <c r="J427" i="9" s="1"/>
  <c r="G427" i="9"/>
  <c r="R427" i="9" s="1"/>
  <c r="K426" i="9"/>
  <c r="J426" i="9" s="1"/>
  <c r="G426" i="9"/>
  <c r="R426" i="9" s="1"/>
  <c r="K425" i="9"/>
  <c r="J425" i="9" s="1"/>
  <c r="G425" i="9"/>
  <c r="R425" i="9" s="1"/>
  <c r="K424" i="9"/>
  <c r="J424" i="9" s="1"/>
  <c r="G424" i="9"/>
  <c r="R424" i="9" s="1"/>
  <c r="K423" i="9"/>
  <c r="J423" i="9" s="1"/>
  <c r="G423" i="9"/>
  <c r="R423" i="9" s="1"/>
  <c r="K422" i="9"/>
  <c r="J422" i="9" s="1"/>
  <c r="G422" i="9"/>
  <c r="R422" i="9" s="1"/>
  <c r="K421" i="9"/>
  <c r="J421" i="9" s="1"/>
  <c r="G421" i="9"/>
  <c r="R421" i="9" s="1"/>
  <c r="L420" i="9"/>
  <c r="K420" i="9"/>
  <c r="G420" i="9"/>
  <c r="R420" i="9" s="1"/>
  <c r="K419" i="9"/>
  <c r="J419" i="9" s="1"/>
  <c r="G419" i="9"/>
  <c r="R419" i="9" s="1"/>
  <c r="X21" i="13"/>
  <c r="AE21" i="13" s="1"/>
  <c r="N20" i="9"/>
  <c r="L184" i="9"/>
  <c r="N271" i="9"/>
  <c r="N272" i="9"/>
  <c r="N273" i="9"/>
  <c r="N274" i="9"/>
  <c r="N275" i="9"/>
  <c r="N276" i="9"/>
  <c r="N277" i="9"/>
  <c r="N278" i="9"/>
  <c r="N279" i="9"/>
  <c r="N280" i="9"/>
  <c r="N281" i="9"/>
  <c r="N282" i="9"/>
  <c r="N283" i="9"/>
  <c r="N284" i="9"/>
  <c r="N286" i="9"/>
  <c r="N287" i="9"/>
  <c r="N288" i="9"/>
  <c r="N289" i="9"/>
  <c r="N290" i="9"/>
  <c r="N291" i="9"/>
  <c r="N292" i="9"/>
  <c r="N293" i="9"/>
  <c r="N294" i="9"/>
  <c r="N295" i="9"/>
  <c r="N296" i="9"/>
  <c r="N297" i="9"/>
  <c r="N298" i="9"/>
  <c r="N300" i="9"/>
  <c r="N301" i="9"/>
  <c r="N302" i="9"/>
  <c r="N303" i="9"/>
  <c r="N304" i="9"/>
  <c r="N305" i="9"/>
  <c r="N306" i="9"/>
  <c r="N307" i="9"/>
  <c r="N308" i="9"/>
  <c r="N309" i="9"/>
  <c r="N310" i="9"/>
  <c r="N311" i="9"/>
  <c r="N312" i="9"/>
  <c r="N313" i="9"/>
  <c r="N314" i="9"/>
  <c r="N316" i="9"/>
  <c r="N317" i="9"/>
  <c r="N318" i="9"/>
  <c r="N319" i="9"/>
  <c r="N320" i="9"/>
  <c r="N321" i="9"/>
  <c r="N322" i="9"/>
  <c r="N323" i="9"/>
  <c r="N324" i="9"/>
  <c r="N325" i="9"/>
  <c r="N326" i="9"/>
  <c r="N327" i="9"/>
  <c r="N328" i="9"/>
  <c r="N330" i="9"/>
  <c r="N331" i="9"/>
  <c r="N332" i="9"/>
  <c r="N333" i="9"/>
  <c r="N334" i="9"/>
  <c r="N335" i="9"/>
  <c r="N336" i="9"/>
  <c r="N337" i="9"/>
  <c r="N338" i="9"/>
  <c r="N339" i="9"/>
  <c r="N340" i="9"/>
  <c r="N341" i="9"/>
  <c r="N342" i="9"/>
  <c r="N343" i="9"/>
  <c r="N345" i="9"/>
  <c r="N346" i="9"/>
  <c r="N347" i="9"/>
  <c r="N348" i="9"/>
  <c r="N349" i="9"/>
  <c r="N350" i="9"/>
  <c r="N351" i="9"/>
  <c r="N352" i="9"/>
  <c r="N353" i="9"/>
  <c r="N354" i="9"/>
  <c r="N355" i="9"/>
  <c r="N356" i="9"/>
  <c r="N357" i="9"/>
  <c r="N358" i="9"/>
  <c r="N359" i="9"/>
  <c r="N360" i="9"/>
  <c r="N362" i="9"/>
  <c r="N363" i="9"/>
  <c r="N364" i="9"/>
  <c r="N365" i="9"/>
  <c r="N366" i="9"/>
  <c r="N367" i="9"/>
  <c r="N368" i="9"/>
  <c r="N369" i="9"/>
  <c r="N370" i="9"/>
  <c r="N371" i="9"/>
  <c r="N372" i="9"/>
  <c r="N373" i="9"/>
  <c r="N374" i="9"/>
  <c r="N376" i="9"/>
  <c r="N377" i="9"/>
  <c r="N378" i="9"/>
  <c r="N379" i="9"/>
  <c r="N380" i="9"/>
  <c r="N381" i="9"/>
  <c r="N382" i="9"/>
  <c r="N383" i="9"/>
  <c r="N384" i="9"/>
  <c r="N385" i="9"/>
  <c r="N386" i="9"/>
  <c r="N387" i="9"/>
  <c r="N388" i="9"/>
  <c r="N390" i="9"/>
  <c r="N391" i="9"/>
  <c r="N392" i="9"/>
  <c r="N393" i="9"/>
  <c r="N394" i="9"/>
  <c r="N395" i="9"/>
  <c r="N396" i="9"/>
  <c r="N397" i="9"/>
  <c r="N398" i="9"/>
  <c r="N399" i="9"/>
  <c r="N400" i="9"/>
  <c r="N401" i="9"/>
  <c r="N402" i="9"/>
  <c r="J271" i="9"/>
  <c r="J272" i="9"/>
  <c r="J273" i="9"/>
  <c r="J274" i="9"/>
  <c r="J275" i="9"/>
  <c r="J276" i="9"/>
  <c r="J277" i="9"/>
  <c r="J278" i="9"/>
  <c r="J279" i="9"/>
  <c r="J280" i="9"/>
  <c r="J281" i="9"/>
  <c r="J282" i="9"/>
  <c r="J283" i="9"/>
  <c r="J284" i="9"/>
  <c r="J288" i="9"/>
  <c r="J299" i="9"/>
  <c r="J300" i="9"/>
  <c r="J301" i="9"/>
  <c r="J302" i="9"/>
  <c r="J303" i="9"/>
  <c r="J304" i="9"/>
  <c r="J305" i="9"/>
  <c r="J306" i="9"/>
  <c r="J307" i="9"/>
  <c r="J308" i="9"/>
  <c r="J309" i="9"/>
  <c r="J310" i="9"/>
  <c r="J311" i="9"/>
  <c r="J312" i="9"/>
  <c r="J313" i="9"/>
  <c r="J314" i="9"/>
  <c r="J316" i="9"/>
  <c r="J317" i="9"/>
  <c r="J318" i="9"/>
  <c r="J319" i="9"/>
  <c r="J320" i="9"/>
  <c r="J321" i="9"/>
  <c r="J322" i="9"/>
  <c r="J323" i="9"/>
  <c r="J324" i="9"/>
  <c r="J325" i="9"/>
  <c r="J326" i="9"/>
  <c r="J327" i="9"/>
  <c r="J328" i="9"/>
  <c r="J330" i="9"/>
  <c r="J331" i="9"/>
  <c r="J332" i="9"/>
  <c r="J333" i="9"/>
  <c r="J334" i="9"/>
  <c r="J335" i="9"/>
  <c r="J336" i="9"/>
  <c r="J337" i="9"/>
  <c r="J338" i="9"/>
  <c r="J339" i="9"/>
  <c r="J340" i="9"/>
  <c r="J341" i="9"/>
  <c r="J342" i="9"/>
  <c r="J343" i="9"/>
  <c r="J345" i="9"/>
  <c r="J346" i="9"/>
  <c r="J347" i="9"/>
  <c r="J348" i="9"/>
  <c r="J349" i="9"/>
  <c r="J350" i="9"/>
  <c r="J351" i="9"/>
  <c r="J352" i="9"/>
  <c r="J353" i="9"/>
  <c r="J354" i="9"/>
  <c r="J355" i="9"/>
  <c r="J356" i="9"/>
  <c r="J357" i="9"/>
  <c r="J358" i="9"/>
  <c r="J359" i="9"/>
  <c r="J360" i="9"/>
  <c r="J362" i="9"/>
  <c r="J363" i="9"/>
  <c r="J364" i="9"/>
  <c r="J365" i="9"/>
  <c r="J366" i="9"/>
  <c r="J367" i="9"/>
  <c r="J368" i="9"/>
  <c r="J369" i="9"/>
  <c r="J370" i="9"/>
  <c r="J371" i="9"/>
  <c r="J372" i="9"/>
  <c r="J373" i="9"/>
  <c r="J374" i="9"/>
  <c r="J376" i="9"/>
  <c r="J377" i="9"/>
  <c r="J378" i="9"/>
  <c r="J379" i="9"/>
  <c r="J380" i="9"/>
  <c r="J381" i="9"/>
  <c r="J382" i="9"/>
  <c r="J383" i="9"/>
  <c r="J384" i="9"/>
  <c r="J385" i="9"/>
  <c r="J386" i="9"/>
  <c r="J387" i="9"/>
  <c r="J388" i="9"/>
  <c r="J390" i="9"/>
  <c r="J391" i="9"/>
  <c r="J392" i="9"/>
  <c r="J393" i="9"/>
  <c r="J394" i="9"/>
  <c r="J395" i="9"/>
  <c r="J396" i="9"/>
  <c r="J397" i="9"/>
  <c r="J398" i="9"/>
  <c r="J399" i="9"/>
  <c r="J400" i="9"/>
  <c r="J401" i="9"/>
  <c r="J402" i="9"/>
  <c r="G271" i="9"/>
  <c r="G272" i="9"/>
  <c r="G273" i="9"/>
  <c r="G274" i="9"/>
  <c r="G275" i="9"/>
  <c r="G276" i="9"/>
  <c r="G277" i="9"/>
  <c r="G278" i="9"/>
  <c r="G279" i="9"/>
  <c r="G280" i="9"/>
  <c r="G281" i="9"/>
  <c r="G282" i="9"/>
  <c r="G283" i="9"/>
  <c r="G284" i="9"/>
  <c r="G286" i="9"/>
  <c r="G287" i="9"/>
  <c r="G288" i="9"/>
  <c r="G289" i="9"/>
  <c r="G290" i="9"/>
  <c r="G291" i="9"/>
  <c r="G292" i="9"/>
  <c r="G293" i="9"/>
  <c r="G294" i="9"/>
  <c r="G295" i="9"/>
  <c r="G296" i="9"/>
  <c r="G297" i="9"/>
  <c r="G298" i="9"/>
  <c r="G300" i="9"/>
  <c r="G301" i="9"/>
  <c r="G302" i="9"/>
  <c r="G303" i="9"/>
  <c r="G304" i="9"/>
  <c r="G305" i="9"/>
  <c r="G306" i="9"/>
  <c r="G307" i="9"/>
  <c r="G308" i="9"/>
  <c r="G309" i="9"/>
  <c r="G310" i="9"/>
  <c r="G311" i="9"/>
  <c r="G312" i="9"/>
  <c r="G313" i="9"/>
  <c r="G314" i="9"/>
  <c r="G316" i="9"/>
  <c r="G317" i="9"/>
  <c r="G318" i="9"/>
  <c r="G319" i="9"/>
  <c r="G320" i="9"/>
  <c r="G321" i="9"/>
  <c r="G322" i="9"/>
  <c r="G323" i="9"/>
  <c r="G324" i="9"/>
  <c r="G325" i="9"/>
  <c r="G326" i="9"/>
  <c r="G327" i="9"/>
  <c r="G328" i="9"/>
  <c r="G330" i="9"/>
  <c r="G331" i="9"/>
  <c r="G332" i="9"/>
  <c r="G333" i="9"/>
  <c r="G334" i="9"/>
  <c r="G335" i="9"/>
  <c r="G336" i="9"/>
  <c r="G337" i="9"/>
  <c r="G338" i="9"/>
  <c r="G339" i="9"/>
  <c r="G340" i="9"/>
  <c r="G341" i="9"/>
  <c r="G342" i="9"/>
  <c r="G343" i="9"/>
  <c r="G345" i="9"/>
  <c r="G346" i="9"/>
  <c r="G347" i="9"/>
  <c r="G348" i="9"/>
  <c r="G349" i="9"/>
  <c r="G350" i="9"/>
  <c r="G351" i="9"/>
  <c r="G352" i="9"/>
  <c r="G353" i="9"/>
  <c r="G354" i="9"/>
  <c r="G355" i="9"/>
  <c r="G356" i="9"/>
  <c r="G357" i="9"/>
  <c r="G358" i="9"/>
  <c r="G359" i="9"/>
  <c r="G360" i="9"/>
  <c r="G362" i="9"/>
  <c r="G363" i="9"/>
  <c r="G364" i="9"/>
  <c r="G365" i="9"/>
  <c r="G366" i="9"/>
  <c r="G367" i="9"/>
  <c r="G368" i="9"/>
  <c r="G369" i="9"/>
  <c r="G370" i="9"/>
  <c r="G371" i="9"/>
  <c r="G372" i="9"/>
  <c r="G373" i="9"/>
  <c r="G374" i="9"/>
  <c r="G376" i="9"/>
  <c r="G377" i="9"/>
  <c r="G378" i="9"/>
  <c r="G379" i="9"/>
  <c r="G380" i="9"/>
  <c r="G381" i="9"/>
  <c r="G382" i="9"/>
  <c r="G383" i="9"/>
  <c r="G384" i="9"/>
  <c r="G385" i="9"/>
  <c r="G386" i="9"/>
  <c r="G387" i="9"/>
  <c r="G388" i="9"/>
  <c r="G390" i="9"/>
  <c r="G391" i="9"/>
  <c r="G392" i="9"/>
  <c r="G393" i="9"/>
  <c r="G394" i="9"/>
  <c r="G395" i="9"/>
  <c r="G396" i="9"/>
  <c r="G397" i="9"/>
  <c r="G398" i="9"/>
  <c r="G399" i="9"/>
  <c r="G400" i="9"/>
  <c r="G401" i="9"/>
  <c r="G402" i="9"/>
  <c r="G404" i="9"/>
  <c r="G405" i="9"/>
  <c r="G406" i="9"/>
  <c r="G407" i="9"/>
  <c r="G408" i="9"/>
  <c r="G409" i="9"/>
  <c r="G410" i="9"/>
  <c r="G411" i="9"/>
  <c r="G412" i="9"/>
  <c r="G413" i="9"/>
  <c r="G414" i="9"/>
  <c r="G415" i="9"/>
  <c r="G416" i="9"/>
  <c r="G417" i="9"/>
  <c r="D271" i="9"/>
  <c r="D272" i="9"/>
  <c r="D273" i="9"/>
  <c r="D274" i="9"/>
  <c r="M274" i="9" s="1"/>
  <c r="D275" i="9"/>
  <c r="D276" i="9"/>
  <c r="D277" i="9"/>
  <c r="D278" i="9"/>
  <c r="M278" i="9" s="1"/>
  <c r="D279" i="9"/>
  <c r="D280" i="9"/>
  <c r="D281" i="9"/>
  <c r="D282" i="9"/>
  <c r="M282" i="9" s="1"/>
  <c r="D283" i="9"/>
  <c r="D284" i="9"/>
  <c r="D286" i="9"/>
  <c r="D287" i="9"/>
  <c r="D288" i="9"/>
  <c r="D289" i="9"/>
  <c r="D290" i="9"/>
  <c r="D291" i="9"/>
  <c r="D292" i="9"/>
  <c r="D293" i="9"/>
  <c r="D294" i="9"/>
  <c r="D295" i="9"/>
  <c r="D296" i="9"/>
  <c r="D297" i="9"/>
  <c r="D298" i="9"/>
  <c r="D300" i="9"/>
  <c r="D301" i="9"/>
  <c r="D302" i="9"/>
  <c r="M302" i="9" s="1"/>
  <c r="D303" i="9"/>
  <c r="D304" i="9"/>
  <c r="D305" i="9"/>
  <c r="D306" i="9"/>
  <c r="M306" i="9" s="1"/>
  <c r="D307" i="9"/>
  <c r="D308" i="9"/>
  <c r="D309" i="9"/>
  <c r="D310" i="9"/>
  <c r="D311" i="9"/>
  <c r="D312" i="9"/>
  <c r="D313" i="9"/>
  <c r="D314" i="9"/>
  <c r="D316" i="9"/>
  <c r="D317" i="9"/>
  <c r="D318" i="9"/>
  <c r="D319" i="9"/>
  <c r="D320" i="9"/>
  <c r="D321" i="9"/>
  <c r="D322" i="9"/>
  <c r="D323" i="9"/>
  <c r="D324" i="9"/>
  <c r="D325" i="9"/>
  <c r="D326" i="9"/>
  <c r="D327" i="9"/>
  <c r="D328" i="9"/>
  <c r="D330" i="9"/>
  <c r="D331" i="9"/>
  <c r="D332" i="9"/>
  <c r="D333" i="9"/>
  <c r="D334" i="9"/>
  <c r="D335" i="9"/>
  <c r="D336" i="9"/>
  <c r="D337" i="9"/>
  <c r="D338" i="9"/>
  <c r="D339" i="9"/>
  <c r="D340" i="9"/>
  <c r="D341" i="9"/>
  <c r="D342" i="9"/>
  <c r="D343" i="9"/>
  <c r="D345" i="9"/>
  <c r="D346" i="9"/>
  <c r="M346" i="9" s="1"/>
  <c r="D347" i="9"/>
  <c r="D348" i="9"/>
  <c r="D349" i="9"/>
  <c r="D350" i="9"/>
  <c r="M350" i="9" s="1"/>
  <c r="D351" i="9"/>
  <c r="D352" i="9"/>
  <c r="D353" i="9"/>
  <c r="D354" i="9"/>
  <c r="M354" i="9" s="1"/>
  <c r="D355" i="9"/>
  <c r="D356" i="9"/>
  <c r="D357" i="9"/>
  <c r="D358" i="9"/>
  <c r="M358" i="9" s="1"/>
  <c r="D359" i="9"/>
  <c r="D360" i="9"/>
  <c r="D362" i="9"/>
  <c r="M362" i="9" s="1"/>
  <c r="D363" i="9"/>
  <c r="D364" i="9"/>
  <c r="D365" i="9"/>
  <c r="D366" i="9"/>
  <c r="M366" i="9" s="1"/>
  <c r="D367" i="9"/>
  <c r="D368" i="9"/>
  <c r="D369" i="9"/>
  <c r="D370" i="9"/>
  <c r="M370" i="9" s="1"/>
  <c r="D371" i="9"/>
  <c r="D372" i="9"/>
  <c r="D373" i="9"/>
  <c r="D374" i="9"/>
  <c r="M374" i="9" s="1"/>
  <c r="D376" i="9"/>
  <c r="D377" i="9"/>
  <c r="D378" i="9"/>
  <c r="D379" i="9"/>
  <c r="D380" i="9"/>
  <c r="D381" i="9"/>
  <c r="D382" i="9"/>
  <c r="D383" i="9"/>
  <c r="D384" i="9"/>
  <c r="D385" i="9"/>
  <c r="D386" i="9"/>
  <c r="D387" i="9"/>
  <c r="D388" i="9"/>
  <c r="D390" i="9"/>
  <c r="D391" i="9"/>
  <c r="D392" i="9"/>
  <c r="D393" i="9"/>
  <c r="D394" i="9"/>
  <c r="D395" i="9"/>
  <c r="D396" i="9"/>
  <c r="D397" i="9"/>
  <c r="D398" i="9"/>
  <c r="D399" i="9"/>
  <c r="D400" i="9"/>
  <c r="D401" i="9"/>
  <c r="D402" i="9"/>
  <c r="D404" i="9"/>
  <c r="M404" i="9" s="1"/>
  <c r="D405" i="9"/>
  <c r="M405" i="9" s="1"/>
  <c r="D406" i="9"/>
  <c r="M406" i="9" s="1"/>
  <c r="D407" i="9"/>
  <c r="M407" i="9" s="1"/>
  <c r="D408" i="9"/>
  <c r="M408" i="9" s="1"/>
  <c r="D409" i="9"/>
  <c r="M409" i="9" s="1"/>
  <c r="D410" i="9"/>
  <c r="M410" i="9" s="1"/>
  <c r="D411" i="9"/>
  <c r="M411" i="9" s="1"/>
  <c r="D412" i="9"/>
  <c r="M412" i="9" s="1"/>
  <c r="D413" i="9"/>
  <c r="M413" i="9" s="1"/>
  <c r="D414" i="9"/>
  <c r="M414" i="9" s="1"/>
  <c r="D415" i="9"/>
  <c r="M415" i="9" s="1"/>
  <c r="D416" i="9"/>
  <c r="M416" i="9" s="1"/>
  <c r="D417" i="9"/>
  <c r="M417" i="9" s="1"/>
  <c r="I270" i="9"/>
  <c r="N23" i="9"/>
  <c r="N24" i="9"/>
  <c r="N25" i="9"/>
  <c r="N26" i="9"/>
  <c r="N28" i="9"/>
  <c r="N18" i="9" s="1"/>
  <c r="N29" i="9"/>
  <c r="N30" i="9"/>
  <c r="N31" i="9"/>
  <c r="N32" i="9"/>
  <c r="N33" i="9"/>
  <c r="N34" i="9"/>
  <c r="N35" i="9"/>
  <c r="N36" i="9"/>
  <c r="N37" i="9"/>
  <c r="N38" i="9"/>
  <c r="N39" i="9"/>
  <c r="N40" i="9"/>
  <c r="N42" i="9"/>
  <c r="N43" i="9"/>
  <c r="N44" i="9"/>
  <c r="N45" i="9"/>
  <c r="N46" i="9"/>
  <c r="N47" i="9"/>
  <c r="N48" i="9"/>
  <c r="N50" i="9"/>
  <c r="N51" i="9"/>
  <c r="N52" i="9"/>
  <c r="N53" i="9"/>
  <c r="N54" i="9"/>
  <c r="N55" i="9"/>
  <c r="N56" i="9"/>
  <c r="N57" i="9"/>
  <c r="N58"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30" i="9"/>
  <c r="N131" i="9"/>
  <c r="N132" i="9"/>
  <c r="N133" i="9"/>
  <c r="N134" i="9"/>
  <c r="N135" i="9"/>
  <c r="N136" i="9"/>
  <c r="N138" i="9"/>
  <c r="N139" i="9"/>
  <c r="N140" i="9"/>
  <c r="N141" i="9"/>
  <c r="N143" i="9"/>
  <c r="N144" i="9"/>
  <c r="N145" i="9"/>
  <c r="N146" i="9"/>
  <c r="N148" i="9"/>
  <c r="N149" i="9"/>
  <c r="N150" i="9"/>
  <c r="N151" i="9"/>
  <c r="N152" i="9"/>
  <c r="N153" i="9"/>
  <c r="N154" i="9"/>
  <c r="N155" i="9"/>
  <c r="N156" i="9"/>
  <c r="N158" i="9"/>
  <c r="N159" i="9"/>
  <c r="N160" i="9"/>
  <c r="N161" i="9"/>
  <c r="N162" i="9"/>
  <c r="N163" i="9"/>
  <c r="N164" i="9"/>
  <c r="N166" i="9"/>
  <c r="N167" i="9"/>
  <c r="N168" i="9"/>
  <c r="N170" i="9"/>
  <c r="N171" i="9"/>
  <c r="N172" i="9"/>
  <c r="N173" i="9"/>
  <c r="N174" i="9"/>
  <c r="N175" i="9"/>
  <c r="N176" i="9"/>
  <c r="N177" i="9"/>
  <c r="N178" i="9"/>
  <c r="N179" i="9"/>
  <c r="N180" i="9"/>
  <c r="N181" i="9"/>
  <c r="N182" i="9"/>
  <c r="N183" i="9"/>
  <c r="N185" i="9"/>
  <c r="N186" i="9"/>
  <c r="N187" i="9"/>
  <c r="N188" i="9"/>
  <c r="N189" i="9"/>
  <c r="N190" i="9"/>
  <c r="N191" i="9"/>
  <c r="N192" i="9"/>
  <c r="N193" i="9"/>
  <c r="N194" i="9"/>
  <c r="N197" i="9"/>
  <c r="N198" i="9"/>
  <c r="N199" i="9"/>
  <c r="N200" i="9"/>
  <c r="N201" i="9"/>
  <c r="N202" i="9"/>
  <c r="N203" i="9"/>
  <c r="N204" i="9"/>
  <c r="N205" i="9"/>
  <c r="N206" i="9"/>
  <c r="N207" i="9"/>
  <c r="N208" i="9"/>
  <c r="N210" i="9"/>
  <c r="N211" i="9"/>
  <c r="N212" i="9"/>
  <c r="N213" i="9"/>
  <c r="N214" i="9"/>
  <c r="N215" i="9"/>
  <c r="N216" i="9"/>
  <c r="N217" i="9"/>
  <c r="N219" i="9"/>
  <c r="N220" i="9"/>
  <c r="N221" i="9"/>
  <c r="N222" i="9"/>
  <c r="N223" i="9"/>
  <c r="N224" i="9"/>
  <c r="N225" i="9"/>
  <c r="N226" i="9"/>
  <c r="N227" i="9"/>
  <c r="N228" i="9"/>
  <c r="N231" i="9"/>
  <c r="N232" i="9"/>
  <c r="N233" i="9"/>
  <c r="N234" i="9"/>
  <c r="N235" i="9"/>
  <c r="N236" i="9"/>
  <c r="N237" i="9"/>
  <c r="N238" i="9"/>
  <c r="N239" i="9"/>
  <c r="N240" i="9"/>
  <c r="N241" i="9"/>
  <c r="N243" i="9"/>
  <c r="N244" i="9"/>
  <c r="N245" i="9"/>
  <c r="N246" i="9"/>
  <c r="N247" i="9"/>
  <c r="N248" i="9"/>
  <c r="N249" i="9"/>
  <c r="N250" i="9"/>
  <c r="N251" i="9"/>
  <c r="N252" i="9"/>
  <c r="N253" i="9"/>
  <c r="N254" i="9"/>
  <c r="N255" i="9"/>
  <c r="N256" i="9"/>
  <c r="N257" i="9"/>
  <c r="N259" i="9"/>
  <c r="N260" i="9"/>
  <c r="N261" i="9"/>
  <c r="N262" i="9"/>
  <c r="N263" i="9"/>
  <c r="N264" i="9"/>
  <c r="N265" i="9"/>
  <c r="N266" i="9"/>
  <c r="N267" i="9"/>
  <c r="N268" i="9"/>
  <c r="J23" i="9"/>
  <c r="J24" i="9"/>
  <c r="J25" i="9"/>
  <c r="J26" i="9"/>
  <c r="J28" i="9"/>
  <c r="J29" i="9"/>
  <c r="J30" i="9"/>
  <c r="J31" i="9"/>
  <c r="J32" i="9"/>
  <c r="J33" i="9"/>
  <c r="J34" i="9"/>
  <c r="J35" i="9"/>
  <c r="J36" i="9"/>
  <c r="J37" i="9"/>
  <c r="J38" i="9"/>
  <c r="J39" i="9"/>
  <c r="J40" i="9"/>
  <c r="J42" i="9"/>
  <c r="J43" i="9"/>
  <c r="J44" i="9"/>
  <c r="J45" i="9"/>
  <c r="J46" i="9"/>
  <c r="J47" i="9"/>
  <c r="J48" i="9"/>
  <c r="J50" i="9"/>
  <c r="J51" i="9"/>
  <c r="J52" i="9"/>
  <c r="J53" i="9"/>
  <c r="J54" i="9"/>
  <c r="J55" i="9"/>
  <c r="J56" i="9"/>
  <c r="J57" i="9"/>
  <c r="J58"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30" i="9"/>
  <c r="J131" i="9"/>
  <c r="J132" i="9"/>
  <c r="J133" i="9"/>
  <c r="J134" i="9"/>
  <c r="J135" i="9"/>
  <c r="J136" i="9"/>
  <c r="J138" i="9"/>
  <c r="J139" i="9"/>
  <c r="J140" i="9"/>
  <c r="J141" i="9"/>
  <c r="J143" i="9"/>
  <c r="J144" i="9"/>
  <c r="J145" i="9"/>
  <c r="J146" i="9"/>
  <c r="J148" i="9"/>
  <c r="J149" i="9"/>
  <c r="J150" i="9"/>
  <c r="J151" i="9"/>
  <c r="J152" i="9"/>
  <c r="J153" i="9"/>
  <c r="J154" i="9"/>
  <c r="J155" i="9"/>
  <c r="J156" i="9"/>
  <c r="J158" i="9"/>
  <c r="J159" i="9"/>
  <c r="J160" i="9"/>
  <c r="J161" i="9"/>
  <c r="J162" i="9"/>
  <c r="J163" i="9"/>
  <c r="J164" i="9"/>
  <c r="J166" i="9"/>
  <c r="J167" i="9"/>
  <c r="J168" i="9"/>
  <c r="J169" i="9"/>
  <c r="J170" i="9"/>
  <c r="J171" i="9"/>
  <c r="J172" i="9"/>
  <c r="J173" i="9"/>
  <c r="J174" i="9"/>
  <c r="J175" i="9"/>
  <c r="J176" i="9"/>
  <c r="J177" i="9"/>
  <c r="J178" i="9"/>
  <c r="J179" i="9"/>
  <c r="J180" i="9"/>
  <c r="J181" i="9"/>
  <c r="J182" i="9"/>
  <c r="J183" i="9"/>
  <c r="J185" i="9"/>
  <c r="J186" i="9"/>
  <c r="J187" i="9"/>
  <c r="J188" i="9"/>
  <c r="J189" i="9"/>
  <c r="J190" i="9"/>
  <c r="J191" i="9"/>
  <c r="J192" i="9"/>
  <c r="J193" i="9"/>
  <c r="J194" i="9"/>
  <c r="J197" i="9"/>
  <c r="J198" i="9"/>
  <c r="J199" i="9"/>
  <c r="J200" i="9"/>
  <c r="J201" i="9"/>
  <c r="J202" i="9"/>
  <c r="J203" i="9"/>
  <c r="J205" i="9"/>
  <c r="J206" i="9"/>
  <c r="J207" i="9"/>
  <c r="J208" i="9"/>
  <c r="J210" i="9"/>
  <c r="J211" i="9"/>
  <c r="J212" i="9"/>
  <c r="J213" i="9"/>
  <c r="J214" i="9"/>
  <c r="J215" i="9"/>
  <c r="J216" i="9"/>
  <c r="J217" i="9"/>
  <c r="J219" i="9"/>
  <c r="J220" i="9"/>
  <c r="J221" i="9"/>
  <c r="J222" i="9"/>
  <c r="J223" i="9"/>
  <c r="J224" i="9"/>
  <c r="J225" i="9"/>
  <c r="J226" i="9"/>
  <c r="J227" i="9"/>
  <c r="J228" i="9"/>
  <c r="J229" i="9"/>
  <c r="J231" i="9"/>
  <c r="J232" i="9"/>
  <c r="J233" i="9"/>
  <c r="J234" i="9"/>
  <c r="J235" i="9"/>
  <c r="J236" i="9"/>
  <c r="J237" i="9"/>
  <c r="J238" i="9"/>
  <c r="J239" i="9"/>
  <c r="J240" i="9"/>
  <c r="J241" i="9"/>
  <c r="J243" i="9"/>
  <c r="J244" i="9"/>
  <c r="J245" i="9"/>
  <c r="J246" i="9"/>
  <c r="J247" i="9"/>
  <c r="J248" i="9"/>
  <c r="J249" i="9"/>
  <c r="J250" i="9"/>
  <c r="J251" i="9"/>
  <c r="J252" i="9"/>
  <c r="J253" i="9"/>
  <c r="J254" i="9"/>
  <c r="J255" i="9"/>
  <c r="J256" i="9"/>
  <c r="J257" i="9"/>
  <c r="J259" i="9"/>
  <c r="J260" i="9"/>
  <c r="J261" i="9"/>
  <c r="J262" i="9"/>
  <c r="J263" i="9"/>
  <c r="J264" i="9"/>
  <c r="J265" i="9"/>
  <c r="J266" i="9"/>
  <c r="J267" i="9"/>
  <c r="J268" i="9"/>
  <c r="G23" i="9"/>
  <c r="G24" i="9"/>
  <c r="G25" i="9"/>
  <c r="G26" i="9"/>
  <c r="G28" i="9"/>
  <c r="G29" i="9"/>
  <c r="G30" i="9"/>
  <c r="G31" i="9"/>
  <c r="G32" i="9"/>
  <c r="G33" i="9"/>
  <c r="G34" i="9"/>
  <c r="G35" i="9"/>
  <c r="G36" i="9"/>
  <c r="G37" i="9"/>
  <c r="G38" i="9"/>
  <c r="G39" i="9"/>
  <c r="G40" i="9"/>
  <c r="G42" i="9"/>
  <c r="G43" i="9"/>
  <c r="G44" i="9"/>
  <c r="G45" i="9"/>
  <c r="G46" i="9"/>
  <c r="G47" i="9"/>
  <c r="G48" i="9"/>
  <c r="G50" i="9"/>
  <c r="G51" i="9"/>
  <c r="G52" i="9"/>
  <c r="G53" i="9"/>
  <c r="G54" i="9"/>
  <c r="G55" i="9"/>
  <c r="G56" i="9"/>
  <c r="G57" i="9"/>
  <c r="G58"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30" i="9"/>
  <c r="G131" i="9"/>
  <c r="G132" i="9"/>
  <c r="G133" i="9"/>
  <c r="G134" i="9"/>
  <c r="G135" i="9"/>
  <c r="G136" i="9"/>
  <c r="G138" i="9"/>
  <c r="G139" i="9"/>
  <c r="G140" i="9"/>
  <c r="G141" i="9"/>
  <c r="G143" i="9"/>
  <c r="G144" i="9"/>
  <c r="G145" i="9"/>
  <c r="G146" i="9"/>
  <c r="G148" i="9"/>
  <c r="G149" i="9"/>
  <c r="G150" i="9"/>
  <c r="G151" i="9"/>
  <c r="G152" i="9"/>
  <c r="G153" i="9"/>
  <c r="G154" i="9"/>
  <c r="G155" i="9"/>
  <c r="G156" i="9"/>
  <c r="G158" i="9"/>
  <c r="G159" i="9"/>
  <c r="G160" i="9"/>
  <c r="G161" i="9"/>
  <c r="G162" i="9"/>
  <c r="G163" i="9"/>
  <c r="G164" i="9"/>
  <c r="G166" i="9"/>
  <c r="G167" i="9"/>
  <c r="G168" i="9"/>
  <c r="G169" i="9"/>
  <c r="G170" i="9"/>
  <c r="G171" i="9"/>
  <c r="G172" i="9"/>
  <c r="G173" i="9"/>
  <c r="G174" i="9"/>
  <c r="G175" i="9"/>
  <c r="G176" i="9"/>
  <c r="G177" i="9"/>
  <c r="G178" i="9"/>
  <c r="G179" i="9"/>
  <c r="G180" i="9"/>
  <c r="G181" i="9"/>
  <c r="G182" i="9"/>
  <c r="G183" i="9"/>
  <c r="G185" i="9"/>
  <c r="G186" i="9"/>
  <c r="G187" i="9"/>
  <c r="G188" i="9"/>
  <c r="G189" i="9"/>
  <c r="G190" i="9"/>
  <c r="G191" i="9"/>
  <c r="G192" i="9"/>
  <c r="G193" i="9"/>
  <c r="G194" i="9"/>
  <c r="G197" i="9"/>
  <c r="G198" i="9"/>
  <c r="G199" i="9"/>
  <c r="G200" i="9"/>
  <c r="G201" i="9"/>
  <c r="G202" i="9"/>
  <c r="G203" i="9"/>
  <c r="G205" i="9"/>
  <c r="G206" i="9"/>
  <c r="G207" i="9"/>
  <c r="G208" i="9"/>
  <c r="G210" i="9"/>
  <c r="G211" i="9"/>
  <c r="G212" i="9"/>
  <c r="G213" i="9"/>
  <c r="G214" i="9"/>
  <c r="G215" i="9"/>
  <c r="G216" i="9"/>
  <c r="G217" i="9"/>
  <c r="G219" i="9"/>
  <c r="G220" i="9"/>
  <c r="G221" i="9"/>
  <c r="G222" i="9"/>
  <c r="G223" i="9"/>
  <c r="G224" i="9"/>
  <c r="G225" i="9"/>
  <c r="G226" i="9"/>
  <c r="G227" i="9"/>
  <c r="G228" i="9"/>
  <c r="G231" i="9"/>
  <c r="G232" i="9"/>
  <c r="G233" i="9"/>
  <c r="G234" i="9"/>
  <c r="G235" i="9"/>
  <c r="G236" i="9"/>
  <c r="G237" i="9"/>
  <c r="G238" i="9"/>
  <c r="G239" i="9"/>
  <c r="G240" i="9"/>
  <c r="G241" i="9"/>
  <c r="G243" i="9"/>
  <c r="G244" i="9"/>
  <c r="G245" i="9"/>
  <c r="G246" i="9"/>
  <c r="G247" i="9"/>
  <c r="G248" i="9"/>
  <c r="G249" i="9"/>
  <c r="G250" i="9"/>
  <c r="G251" i="9"/>
  <c r="G252" i="9"/>
  <c r="G253" i="9"/>
  <c r="G254" i="9"/>
  <c r="G255" i="9"/>
  <c r="G256" i="9"/>
  <c r="G257" i="9"/>
  <c r="G259" i="9"/>
  <c r="G260" i="9"/>
  <c r="G261" i="9"/>
  <c r="G262" i="9"/>
  <c r="G263" i="9"/>
  <c r="G264" i="9"/>
  <c r="G265" i="9"/>
  <c r="G266" i="9"/>
  <c r="G267" i="9"/>
  <c r="G268" i="9"/>
  <c r="D23" i="9"/>
  <c r="D24" i="9"/>
  <c r="D25" i="9"/>
  <c r="D26" i="9"/>
  <c r="D28" i="9"/>
  <c r="D29" i="9"/>
  <c r="D30" i="9"/>
  <c r="D31" i="9"/>
  <c r="D32" i="9"/>
  <c r="D33" i="9"/>
  <c r="D34" i="9"/>
  <c r="D35" i="9"/>
  <c r="D36" i="9"/>
  <c r="D37" i="9"/>
  <c r="D38" i="9"/>
  <c r="D39" i="9"/>
  <c r="D40" i="9"/>
  <c r="D42" i="9"/>
  <c r="D43" i="9"/>
  <c r="D44" i="9"/>
  <c r="D45" i="9"/>
  <c r="D46" i="9"/>
  <c r="D47" i="9"/>
  <c r="D48" i="9"/>
  <c r="D50" i="9"/>
  <c r="D51" i="9"/>
  <c r="D52" i="9"/>
  <c r="D53" i="9"/>
  <c r="M53" i="9" s="1"/>
  <c r="D54" i="9"/>
  <c r="D55" i="9"/>
  <c r="D56" i="9"/>
  <c r="D57" i="9"/>
  <c r="M57" i="9" s="1"/>
  <c r="D58"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30" i="9"/>
  <c r="D131" i="9"/>
  <c r="D132" i="9"/>
  <c r="M132" i="9" s="1"/>
  <c r="D133" i="9"/>
  <c r="D134" i="9"/>
  <c r="D135" i="9"/>
  <c r="D136" i="9"/>
  <c r="D138" i="9"/>
  <c r="D139" i="9"/>
  <c r="D140" i="9"/>
  <c r="D141" i="9"/>
  <c r="M141" i="9" s="1"/>
  <c r="D143" i="9"/>
  <c r="D144" i="9"/>
  <c r="D145" i="9"/>
  <c r="D146" i="9"/>
  <c r="D148" i="9"/>
  <c r="D149" i="9"/>
  <c r="D150" i="9"/>
  <c r="M150" i="9" s="1"/>
  <c r="D151" i="9"/>
  <c r="D152" i="9"/>
  <c r="D153" i="9"/>
  <c r="D154" i="9"/>
  <c r="D155" i="9"/>
  <c r="D156" i="9"/>
  <c r="D158" i="9"/>
  <c r="D159" i="9"/>
  <c r="D160" i="9"/>
  <c r="D161" i="9"/>
  <c r="D162" i="9"/>
  <c r="D163" i="9"/>
  <c r="D164" i="9"/>
  <c r="D166" i="9"/>
  <c r="D167" i="9"/>
  <c r="D168" i="9"/>
  <c r="D170" i="9"/>
  <c r="D171" i="9"/>
  <c r="D172" i="9"/>
  <c r="D173" i="9"/>
  <c r="M173" i="9" s="1"/>
  <c r="D174" i="9"/>
  <c r="D175" i="9"/>
  <c r="D176" i="9"/>
  <c r="D177" i="9"/>
  <c r="D178" i="9"/>
  <c r="D179" i="9"/>
  <c r="D180" i="9"/>
  <c r="D181" i="9"/>
  <c r="M181" i="9" s="1"/>
  <c r="D182" i="9"/>
  <c r="D183" i="9"/>
  <c r="D185" i="9"/>
  <c r="D186" i="9"/>
  <c r="D187" i="9"/>
  <c r="D188" i="9"/>
  <c r="D189" i="9"/>
  <c r="M189" i="9" s="1"/>
  <c r="D190" i="9"/>
  <c r="D191" i="9"/>
  <c r="D192" i="9"/>
  <c r="D193" i="9"/>
  <c r="D194" i="9"/>
  <c r="D197" i="9"/>
  <c r="D198" i="9"/>
  <c r="D199" i="9"/>
  <c r="D200" i="9"/>
  <c r="D201" i="9"/>
  <c r="D202" i="9"/>
  <c r="D203" i="9"/>
  <c r="D205" i="9"/>
  <c r="D206" i="9"/>
  <c r="D207" i="9"/>
  <c r="D208" i="9"/>
  <c r="D210" i="9"/>
  <c r="D211" i="9"/>
  <c r="D212" i="9"/>
  <c r="M212" i="9" s="1"/>
  <c r="D213" i="9"/>
  <c r="D214" i="9"/>
  <c r="D215" i="9"/>
  <c r="D216" i="9"/>
  <c r="D217" i="9"/>
  <c r="D219" i="9"/>
  <c r="D220" i="9"/>
  <c r="D221" i="9"/>
  <c r="D222" i="9"/>
  <c r="D223" i="9"/>
  <c r="D224" i="9"/>
  <c r="D225" i="9"/>
  <c r="D226" i="9"/>
  <c r="D227" i="9"/>
  <c r="D228" i="9"/>
  <c r="M228" i="9" s="1"/>
  <c r="D231" i="9"/>
  <c r="D232" i="9"/>
  <c r="D233" i="9"/>
  <c r="D234" i="9"/>
  <c r="M234" i="9" s="1"/>
  <c r="D235" i="9"/>
  <c r="D236" i="9"/>
  <c r="D237" i="9"/>
  <c r="D238" i="9"/>
  <c r="D239" i="9"/>
  <c r="D240" i="9"/>
  <c r="D241" i="9"/>
  <c r="D243" i="9"/>
  <c r="D244" i="9"/>
  <c r="D245" i="9"/>
  <c r="D246" i="9"/>
  <c r="D247" i="9"/>
  <c r="D248" i="9"/>
  <c r="D249" i="9"/>
  <c r="D250" i="9"/>
  <c r="D251" i="9"/>
  <c r="D252" i="9"/>
  <c r="D253" i="9"/>
  <c r="D254" i="9"/>
  <c r="D255" i="9"/>
  <c r="D256" i="9"/>
  <c r="D257" i="9"/>
  <c r="D259" i="9"/>
  <c r="D260" i="9"/>
  <c r="D261" i="9"/>
  <c r="M261" i="9" s="1"/>
  <c r="D262" i="9"/>
  <c r="D263" i="9"/>
  <c r="D264" i="9"/>
  <c r="D265" i="9"/>
  <c r="D266" i="9"/>
  <c r="D267" i="9"/>
  <c r="D268" i="9"/>
  <c r="D20" i="9"/>
  <c r="M112" i="13"/>
  <c r="M113" i="13"/>
  <c r="M114" i="13"/>
  <c r="M115" i="13"/>
  <c r="M116" i="13"/>
  <c r="M117" i="13"/>
  <c r="M135" i="13"/>
  <c r="M154" i="13"/>
  <c r="M155" i="13"/>
  <c r="M156" i="13"/>
  <c r="M157" i="13"/>
  <c r="M158" i="13"/>
  <c r="M159" i="13"/>
  <c r="M160" i="13"/>
  <c r="M161" i="13"/>
  <c r="M162" i="13"/>
  <c r="M163" i="13"/>
  <c r="M164" i="13"/>
  <c r="M165" i="13"/>
  <c r="M166" i="13"/>
  <c r="P171" i="13"/>
  <c r="M171" i="13" s="1"/>
  <c r="M172" i="13"/>
  <c r="M176" i="13"/>
  <c r="M177" i="13"/>
  <c r="M178" i="13"/>
  <c r="P179" i="13"/>
  <c r="M179" i="13" s="1"/>
  <c r="M181" i="13"/>
  <c r="M184" i="13"/>
  <c r="X22" i="13"/>
  <c r="X48" i="13"/>
  <c r="X49" i="13"/>
  <c r="X50" i="13"/>
  <c r="X51" i="13"/>
  <c r="X54" i="13"/>
  <c r="X58" i="13"/>
  <c r="X59" i="13"/>
  <c r="X60" i="13"/>
  <c r="X61" i="13"/>
  <c r="X62" i="13"/>
  <c r="X63" i="13"/>
  <c r="X64" i="13"/>
  <c r="X65" i="13"/>
  <c r="X66" i="13"/>
  <c r="X67" i="13"/>
  <c r="X68" i="13"/>
  <c r="X69" i="13"/>
  <c r="X111" i="13"/>
  <c r="X112" i="13"/>
  <c r="AE112" i="13" s="1"/>
  <c r="X113" i="13"/>
  <c r="X114" i="13"/>
  <c r="X115" i="13"/>
  <c r="X116" i="13"/>
  <c r="AE116" i="13" s="1"/>
  <c r="X117" i="13"/>
  <c r="X135" i="13"/>
  <c r="X154" i="13"/>
  <c r="X155" i="13"/>
  <c r="X156" i="13"/>
  <c r="X157" i="13"/>
  <c r="X158" i="13"/>
  <c r="X159" i="13"/>
  <c r="X160" i="13"/>
  <c r="AE160" i="13" s="1"/>
  <c r="X161" i="13"/>
  <c r="X162" i="13"/>
  <c r="AE162" i="13" s="1"/>
  <c r="X163" i="13"/>
  <c r="X164" i="13"/>
  <c r="AE164" i="13" s="1"/>
  <c r="X165" i="13"/>
  <c r="X166" i="13"/>
  <c r="AE166" i="13" s="1"/>
  <c r="X167" i="13"/>
  <c r="AE167" i="13" s="1"/>
  <c r="X169" i="13"/>
  <c r="AE169" i="13" s="1"/>
  <c r="X170" i="13"/>
  <c r="X171" i="13"/>
  <c r="AE171" i="13" s="1"/>
  <c r="X173" i="13"/>
  <c r="AE173" i="13" s="1"/>
  <c r="X174" i="13"/>
  <c r="X175" i="13"/>
  <c r="AE175" i="13" s="1"/>
  <c r="X176" i="13"/>
  <c r="X177" i="13"/>
  <c r="AE177" i="13" s="1"/>
  <c r="X178" i="13"/>
  <c r="X179" i="13"/>
  <c r="X180" i="13"/>
  <c r="X182" i="13"/>
  <c r="AE182" i="13" s="1"/>
  <c r="X183" i="13"/>
  <c r="AE183" i="13" s="1"/>
  <c r="AD21" i="13"/>
  <c r="AD22" i="13"/>
  <c r="AD48" i="13"/>
  <c r="AD49" i="13"/>
  <c r="AD50" i="13"/>
  <c r="AD51" i="13"/>
  <c r="AD54" i="13"/>
  <c r="AD55" i="13"/>
  <c r="AD58" i="13"/>
  <c r="AD59" i="13"/>
  <c r="AD60" i="13"/>
  <c r="AD61" i="13"/>
  <c r="AD62" i="13"/>
  <c r="AD63" i="13"/>
  <c r="AD64" i="13"/>
  <c r="AD65" i="13"/>
  <c r="AD66" i="13"/>
  <c r="AD67" i="13"/>
  <c r="AD68" i="13"/>
  <c r="AD69" i="13"/>
  <c r="AD111" i="13"/>
  <c r="AD112" i="13"/>
  <c r="AD113" i="13"/>
  <c r="AD114" i="13"/>
  <c r="AD115" i="13"/>
  <c r="AD116" i="13"/>
  <c r="AD117" i="13"/>
  <c r="AD135" i="13"/>
  <c r="AD154" i="13"/>
  <c r="AD155" i="13"/>
  <c r="AD156" i="13"/>
  <c r="AD157" i="13"/>
  <c r="AD158" i="13"/>
  <c r="AD159" i="13"/>
  <c r="AD160" i="13"/>
  <c r="AD161" i="13"/>
  <c r="AD162" i="13"/>
  <c r="AD163" i="13"/>
  <c r="AD164" i="13"/>
  <c r="AD165" i="13"/>
  <c r="AD166" i="13"/>
  <c r="AD167" i="13"/>
  <c r="AD169" i="13"/>
  <c r="AD170" i="13"/>
  <c r="AD171" i="13"/>
  <c r="AD172" i="13"/>
  <c r="AD173" i="13"/>
  <c r="AD174" i="13"/>
  <c r="AD175" i="13"/>
  <c r="AD176" i="13"/>
  <c r="AD177" i="13"/>
  <c r="AD178" i="13"/>
  <c r="AD179" i="13"/>
  <c r="AD180" i="13"/>
  <c r="AD181" i="13"/>
  <c r="AD182" i="13"/>
  <c r="AD183" i="13"/>
  <c r="AD184" i="13"/>
  <c r="J230" i="9" l="1"/>
  <c r="AB44" i="13"/>
  <c r="AB151" i="13"/>
  <c r="F151" i="13"/>
  <c r="P151" i="13"/>
  <c r="Q151" i="13"/>
  <c r="AD151" i="13"/>
  <c r="X151" i="13"/>
  <c r="AC151" i="13"/>
  <c r="M113" i="9"/>
  <c r="M111" i="9"/>
  <c r="M109" i="9"/>
  <c r="M107" i="9"/>
  <c r="M105" i="9"/>
  <c r="M103" i="9"/>
  <c r="M101" i="9"/>
  <c r="M99" i="9"/>
  <c r="M97" i="9"/>
  <c r="M95" i="9"/>
  <c r="J420" i="9"/>
  <c r="M114" i="9"/>
  <c r="M112" i="9"/>
  <c r="M110" i="9"/>
  <c r="M108" i="9"/>
  <c r="M106" i="9"/>
  <c r="M104" i="9"/>
  <c r="M102" i="9"/>
  <c r="M100" i="9"/>
  <c r="M98" i="9"/>
  <c r="M96" i="9"/>
  <c r="M94" i="9"/>
  <c r="J151" i="13"/>
  <c r="AC44" i="13"/>
  <c r="F110" i="13"/>
  <c r="F44" i="13"/>
  <c r="F43" i="13" s="1"/>
  <c r="J44" i="13"/>
  <c r="M48" i="13"/>
  <c r="M44" i="13" s="1"/>
  <c r="Q44" i="13"/>
  <c r="AD44" i="13"/>
  <c r="X44" i="13"/>
  <c r="AD20" i="13"/>
  <c r="AD14" i="13" s="1"/>
  <c r="AD13" i="13" s="1"/>
  <c r="AB20" i="13"/>
  <c r="AB14" i="13" s="1"/>
  <c r="AB13" i="13" s="1"/>
  <c r="AC20" i="13"/>
  <c r="AC14" i="13" s="1"/>
  <c r="AC13" i="13" s="1"/>
  <c r="D59" i="9"/>
  <c r="L418" i="9"/>
  <c r="O418" i="9" s="1"/>
  <c r="O420" i="9"/>
  <c r="AB57" i="13"/>
  <c r="AB110" i="13"/>
  <c r="M170" i="13"/>
  <c r="AE158" i="13"/>
  <c r="F52" i="13"/>
  <c r="U133" i="13"/>
  <c r="M133" i="13"/>
  <c r="P133" i="13"/>
  <c r="AD133" i="13"/>
  <c r="X133" i="13"/>
  <c r="AB133" i="13"/>
  <c r="AC110" i="13"/>
  <c r="AC57" i="13"/>
  <c r="F133" i="13"/>
  <c r="J133" i="13"/>
  <c r="M110" i="13"/>
  <c r="Q110" i="13"/>
  <c r="Q57" i="13"/>
  <c r="Q56" i="13" s="1"/>
  <c r="AD110" i="13"/>
  <c r="AD57" i="13"/>
  <c r="X110" i="13"/>
  <c r="X57" i="13"/>
  <c r="X56" i="13" s="1"/>
  <c r="X43" i="13"/>
  <c r="AC133" i="13"/>
  <c r="F57" i="13"/>
  <c r="J110" i="13"/>
  <c r="J57" i="13"/>
  <c r="J56" i="13" s="1"/>
  <c r="J43" i="13"/>
  <c r="Q133" i="13"/>
  <c r="M173" i="13"/>
  <c r="M58" i="13"/>
  <c r="M57" i="13" s="1"/>
  <c r="AB52" i="13"/>
  <c r="AA69" i="13"/>
  <c r="AD52" i="13"/>
  <c r="AC52" i="13"/>
  <c r="M54" i="13"/>
  <c r="M52" i="13" s="1"/>
  <c r="M43" i="13" s="1"/>
  <c r="Q52" i="13"/>
  <c r="AB43" i="13"/>
  <c r="AE117" i="13"/>
  <c r="AE113" i="13"/>
  <c r="AE69" i="13"/>
  <c r="AE65" i="13"/>
  <c r="AE61" i="13"/>
  <c r="AE54" i="13"/>
  <c r="M24" i="9"/>
  <c r="M359" i="9"/>
  <c r="M355" i="9"/>
  <c r="M351" i="9"/>
  <c r="M347" i="9"/>
  <c r="M67" i="9"/>
  <c r="G59" i="9"/>
  <c r="M266" i="9"/>
  <c r="M245" i="9"/>
  <c r="M399" i="9"/>
  <c r="M395" i="9"/>
  <c r="M391" i="9"/>
  <c r="M343" i="9"/>
  <c r="M339" i="9"/>
  <c r="M335" i="9"/>
  <c r="M331" i="9"/>
  <c r="M166" i="9"/>
  <c r="AE50" i="13"/>
  <c r="AE22" i="13"/>
  <c r="AE20" i="13" s="1"/>
  <c r="AE154" i="13"/>
  <c r="AE58" i="13"/>
  <c r="M214" i="9"/>
  <c r="M239" i="9"/>
  <c r="M235" i="9"/>
  <c r="M231" i="9"/>
  <c r="M226" i="9"/>
  <c r="M222" i="9"/>
  <c r="J59" i="9"/>
  <c r="M48" i="9"/>
  <c r="M44" i="9"/>
  <c r="M371" i="9"/>
  <c r="M367" i="9"/>
  <c r="M363" i="9"/>
  <c r="M311" i="9"/>
  <c r="M307" i="9"/>
  <c r="M303" i="9"/>
  <c r="M205" i="9"/>
  <c r="N59" i="9"/>
  <c r="M158" i="9"/>
  <c r="M37" i="9"/>
  <c r="M33" i="9"/>
  <c r="M29" i="9"/>
  <c r="M255" i="9"/>
  <c r="M251" i="9"/>
  <c r="M247" i="9"/>
  <c r="M243" i="9"/>
  <c r="M192" i="9"/>
  <c r="M188" i="9"/>
  <c r="M154" i="9"/>
  <c r="M145" i="9"/>
  <c r="M386" i="9"/>
  <c r="M382" i="9"/>
  <c r="M378" i="9"/>
  <c r="M326" i="9"/>
  <c r="M322" i="9"/>
  <c r="M318" i="9"/>
  <c r="M387" i="9"/>
  <c r="M383" i="9"/>
  <c r="M379" i="9"/>
  <c r="M327" i="9"/>
  <c r="M323" i="9"/>
  <c r="M319" i="9"/>
  <c r="M314" i="9"/>
  <c r="M310" i="9"/>
  <c r="M210" i="9"/>
  <c r="M123" i="9"/>
  <c r="M115" i="9"/>
  <c r="M91" i="9"/>
  <c r="M83" i="9"/>
  <c r="M75" i="9"/>
  <c r="M45" i="9"/>
  <c r="M267" i="9"/>
  <c r="M263" i="9"/>
  <c r="M259" i="9"/>
  <c r="M250" i="9"/>
  <c r="M206" i="9"/>
  <c r="M201" i="9"/>
  <c r="M197" i="9"/>
  <c r="M402" i="9"/>
  <c r="M398" i="9"/>
  <c r="M394" i="9"/>
  <c r="M390" i="9"/>
  <c r="M342" i="9"/>
  <c r="M338" i="9"/>
  <c r="M334" i="9"/>
  <c r="M330" i="9"/>
  <c r="AA184" i="13"/>
  <c r="AA180" i="13"/>
  <c r="AA172" i="13"/>
  <c r="AA163" i="13"/>
  <c r="AA159" i="13"/>
  <c r="AE184" i="13"/>
  <c r="AE180" i="13"/>
  <c r="AA178" i="13"/>
  <c r="AA170" i="13"/>
  <c r="AA165" i="13"/>
  <c r="AA182" i="13"/>
  <c r="AA174" i="13"/>
  <c r="AA161" i="13"/>
  <c r="J20" i="13"/>
  <c r="J14" i="13" s="1"/>
  <c r="J13" i="13" s="1"/>
  <c r="AE114" i="13"/>
  <c r="Q20" i="13"/>
  <c r="Q14" i="13" s="1"/>
  <c r="Q13" i="13" s="1"/>
  <c r="F20" i="13"/>
  <c r="F14" i="13" s="1"/>
  <c r="F13" i="13" s="1"/>
  <c r="M21" i="13"/>
  <c r="M20" i="13" s="1"/>
  <c r="M14" i="13" s="1"/>
  <c r="M13" i="13" s="1"/>
  <c r="P20" i="13"/>
  <c r="P14" i="13" s="1"/>
  <c r="P13" i="13" s="1"/>
  <c r="X20" i="13"/>
  <c r="X14" i="13" s="1"/>
  <c r="X13" i="13" s="1"/>
  <c r="AE68" i="13"/>
  <c r="AE64" i="13"/>
  <c r="AE60" i="13"/>
  <c r="AE156" i="13"/>
  <c r="AE66" i="13"/>
  <c r="AE62" i="13"/>
  <c r="AE55" i="13"/>
  <c r="AE51" i="13"/>
  <c r="AE48" i="13"/>
  <c r="M217" i="9"/>
  <c r="J418" i="9"/>
  <c r="M418" i="9" s="1"/>
  <c r="AE181" i="13"/>
  <c r="AA157" i="13"/>
  <c r="AE135" i="13"/>
  <c r="AE115" i="13"/>
  <c r="AE111" i="13"/>
  <c r="AE63" i="13"/>
  <c r="AE67" i="13"/>
  <c r="AE59" i="13"/>
  <c r="AE49" i="13"/>
  <c r="AA176" i="13"/>
  <c r="M179" i="9"/>
  <c r="M171" i="9"/>
  <c r="M135" i="9"/>
  <c r="M262" i="9"/>
  <c r="M254" i="9"/>
  <c r="M246" i="9"/>
  <c r="M238" i="9"/>
  <c r="M225" i="9"/>
  <c r="M221" i="9"/>
  <c r="M213" i="9"/>
  <c r="M200" i="9"/>
  <c r="M191" i="9"/>
  <c r="M187" i="9"/>
  <c r="M162" i="9"/>
  <c r="M153" i="9"/>
  <c r="M149" i="9"/>
  <c r="M144" i="9"/>
  <c r="M56" i="9"/>
  <c r="M52" i="9"/>
  <c r="M265" i="9"/>
  <c r="M257" i="9"/>
  <c r="M253" i="9"/>
  <c r="M249" i="9"/>
  <c r="M241" i="9"/>
  <c r="M237" i="9"/>
  <c r="M233" i="9"/>
  <c r="M224" i="9"/>
  <c r="M220" i="9"/>
  <c r="M216" i="9"/>
  <c r="M208" i="9"/>
  <c r="M203" i="9"/>
  <c r="M199" i="9"/>
  <c r="M177" i="9"/>
  <c r="M161" i="9"/>
  <c r="M156" i="9"/>
  <c r="M152" i="9"/>
  <c r="M148" i="9"/>
  <c r="M127" i="9"/>
  <c r="M119" i="9"/>
  <c r="M87" i="9"/>
  <c r="M79" i="9"/>
  <c r="M71" i="9"/>
  <c r="M63" i="9"/>
  <c r="M183" i="9"/>
  <c r="M175" i="9"/>
  <c r="M168" i="9"/>
  <c r="M140" i="9"/>
  <c r="M131" i="9"/>
  <c r="M268" i="9"/>
  <c r="M264" i="9"/>
  <c r="M260" i="9"/>
  <c r="M256" i="9"/>
  <c r="M252" i="9"/>
  <c r="M248" i="9"/>
  <c r="M244" i="9"/>
  <c r="M240" i="9"/>
  <c r="M236" i="9"/>
  <c r="M232" i="9"/>
  <c r="M227" i="9"/>
  <c r="M223" i="9"/>
  <c r="M219" i="9"/>
  <c r="M215" i="9"/>
  <c r="M211" i="9"/>
  <c r="M207" i="9"/>
  <c r="M202" i="9"/>
  <c r="M193" i="9"/>
  <c r="M185" i="9"/>
  <c r="M180" i="9"/>
  <c r="M176" i="9"/>
  <c r="M172" i="9"/>
  <c r="M164" i="9"/>
  <c r="M160" i="9"/>
  <c r="M136" i="9"/>
  <c r="M126" i="9"/>
  <c r="M122" i="9"/>
  <c r="M118" i="9"/>
  <c r="M90" i="9"/>
  <c r="M86" i="9"/>
  <c r="M82" i="9"/>
  <c r="M78" i="9"/>
  <c r="M74" i="9"/>
  <c r="M70" i="9"/>
  <c r="M66" i="9"/>
  <c r="M62" i="9"/>
  <c r="M58" i="9"/>
  <c r="M54" i="9"/>
  <c r="M50" i="9"/>
  <c r="M40" i="9"/>
  <c r="M36" i="9"/>
  <c r="M32" i="9"/>
  <c r="M28" i="9"/>
  <c r="M18" i="9" s="1"/>
  <c r="M23" i="9"/>
  <c r="M198" i="9"/>
  <c r="M194" i="9"/>
  <c r="M190" i="9"/>
  <c r="M186" i="9"/>
  <c r="M182" i="9"/>
  <c r="M178" i="9"/>
  <c r="M174" i="9"/>
  <c r="M170" i="9"/>
  <c r="M167" i="9"/>
  <c r="M163" i="9"/>
  <c r="M159" i="9"/>
  <c r="M155" i="9"/>
  <c r="M151" i="9"/>
  <c r="M143" i="9"/>
  <c r="M139" i="9"/>
  <c r="M134" i="9"/>
  <c r="M130" i="9"/>
  <c r="M125" i="9"/>
  <c r="M121" i="9"/>
  <c r="M117" i="9"/>
  <c r="M93" i="9"/>
  <c r="M89" i="9"/>
  <c r="M85" i="9"/>
  <c r="M81" i="9"/>
  <c r="M77" i="9"/>
  <c r="M73" i="9"/>
  <c r="M69" i="9"/>
  <c r="M65" i="9"/>
  <c r="M61" i="9"/>
  <c r="M39" i="9"/>
  <c r="M35" i="9"/>
  <c r="M31" i="9"/>
  <c r="M360" i="9"/>
  <c r="M356" i="9"/>
  <c r="M352" i="9"/>
  <c r="M348" i="9"/>
  <c r="M288" i="9"/>
  <c r="M281" i="9"/>
  <c r="M277" i="9"/>
  <c r="M273" i="9"/>
  <c r="M146" i="9"/>
  <c r="M138" i="9"/>
  <c r="M133" i="9"/>
  <c r="M124" i="9"/>
  <c r="M120" i="9"/>
  <c r="M116" i="9"/>
  <c r="M92" i="9"/>
  <c r="M88" i="9"/>
  <c r="M84" i="9"/>
  <c r="M80" i="9"/>
  <c r="M76" i="9"/>
  <c r="M72" i="9"/>
  <c r="M68" i="9"/>
  <c r="M64" i="9"/>
  <c r="M60" i="9"/>
  <c r="M47" i="9"/>
  <c r="M43" i="9"/>
  <c r="M38" i="9"/>
  <c r="M34" i="9"/>
  <c r="M30" i="9"/>
  <c r="M26" i="9"/>
  <c r="M388" i="9"/>
  <c r="M384" i="9"/>
  <c r="M380" i="9"/>
  <c r="M376" i="9"/>
  <c r="M372" i="9"/>
  <c r="M368" i="9"/>
  <c r="M364" i="9"/>
  <c r="M55" i="9"/>
  <c r="M51" i="9"/>
  <c r="M46" i="9"/>
  <c r="M42" i="9"/>
  <c r="M25" i="9"/>
  <c r="M400" i="9"/>
  <c r="M396" i="9"/>
  <c r="M392" i="9"/>
  <c r="M341" i="9"/>
  <c r="M337" i="9"/>
  <c r="M333" i="9"/>
  <c r="M325" i="9"/>
  <c r="M321" i="9"/>
  <c r="M317" i="9"/>
  <c r="M313" i="9"/>
  <c r="M309" i="9"/>
  <c r="M305" i="9"/>
  <c r="M301" i="9"/>
  <c r="M284" i="9"/>
  <c r="M280" i="9"/>
  <c r="M276" i="9"/>
  <c r="M272" i="9"/>
  <c r="M401" i="9"/>
  <c r="M397" i="9"/>
  <c r="M393" i="9"/>
  <c r="M385" i="9"/>
  <c r="M381" i="9"/>
  <c r="M377" i="9"/>
  <c r="M373" i="9"/>
  <c r="M369" i="9"/>
  <c r="M365" i="9"/>
  <c r="M357" i="9"/>
  <c r="M353" i="9"/>
  <c r="M349" i="9"/>
  <c r="M345" i="9"/>
  <c r="M340" i="9"/>
  <c r="M336" i="9"/>
  <c r="M332" i="9"/>
  <c r="M328" i="9"/>
  <c r="M324" i="9"/>
  <c r="M320" i="9"/>
  <c r="M316" i="9"/>
  <c r="M312" i="9"/>
  <c r="M308" i="9"/>
  <c r="M304" i="9"/>
  <c r="M300" i="9"/>
  <c r="M283" i="9"/>
  <c r="M279" i="9"/>
  <c r="M275" i="9"/>
  <c r="M271" i="9"/>
  <c r="AA22" i="13"/>
  <c r="AA50" i="13"/>
  <c r="AA60" i="13"/>
  <c r="AA64" i="13"/>
  <c r="AA68" i="13"/>
  <c r="AA111" i="13"/>
  <c r="AA115" i="13"/>
  <c r="AA135" i="13"/>
  <c r="AA158" i="13"/>
  <c r="AA162" i="13"/>
  <c r="AA166" i="13"/>
  <c r="AA171" i="13"/>
  <c r="AA175" i="13"/>
  <c r="AA179" i="13"/>
  <c r="AA183" i="13"/>
  <c r="AA48" i="13"/>
  <c r="AA51" i="13"/>
  <c r="AA54" i="13"/>
  <c r="AA61" i="13"/>
  <c r="AA65" i="13"/>
  <c r="AA112" i="13"/>
  <c r="AA116" i="13"/>
  <c r="AA155" i="13"/>
  <c r="AA49" i="13"/>
  <c r="AA55" i="13"/>
  <c r="AA58" i="13"/>
  <c r="AA62" i="13"/>
  <c r="AA66" i="13"/>
  <c r="AA113" i="13"/>
  <c r="AA117" i="13"/>
  <c r="AA156" i="13"/>
  <c r="AA160" i="13"/>
  <c r="AA164" i="13"/>
  <c r="AA167" i="13"/>
  <c r="AA169" i="13"/>
  <c r="AA173" i="13"/>
  <c r="AA177" i="13"/>
  <c r="AA181" i="13"/>
  <c r="G418" i="9"/>
  <c r="AA21" i="13"/>
  <c r="AA59" i="13"/>
  <c r="AA63" i="13"/>
  <c r="AA67" i="13"/>
  <c r="AA114" i="13"/>
  <c r="AA154" i="13"/>
  <c r="T183" i="13"/>
  <c r="T181" i="13"/>
  <c r="T179" i="13"/>
  <c r="T177" i="13"/>
  <c r="T175" i="13"/>
  <c r="T173" i="13"/>
  <c r="T171" i="13"/>
  <c r="T169" i="13"/>
  <c r="T167" i="13"/>
  <c r="T166" i="13"/>
  <c r="T164" i="13"/>
  <c r="T162" i="13"/>
  <c r="T160" i="13"/>
  <c r="T158" i="13"/>
  <c r="T156" i="13"/>
  <c r="T135" i="13"/>
  <c r="T117" i="13"/>
  <c r="T115" i="13"/>
  <c r="T113" i="13"/>
  <c r="T111" i="13"/>
  <c r="T67" i="13"/>
  <c r="T65" i="13"/>
  <c r="T63" i="13"/>
  <c r="T61" i="13"/>
  <c r="T59" i="13"/>
  <c r="T54" i="13"/>
  <c r="T50" i="13"/>
  <c r="T49" i="13"/>
  <c r="T22" i="13"/>
  <c r="T184" i="13"/>
  <c r="T182" i="13"/>
  <c r="T180" i="13"/>
  <c r="T178" i="13"/>
  <c r="T176" i="13"/>
  <c r="T174" i="13"/>
  <c r="T172" i="13"/>
  <c r="T170" i="13"/>
  <c r="T165" i="13"/>
  <c r="T163" i="13"/>
  <c r="T161" i="13"/>
  <c r="T159" i="13"/>
  <c r="T157" i="13"/>
  <c r="T155" i="13"/>
  <c r="T154" i="13"/>
  <c r="T116" i="13"/>
  <c r="T114" i="13"/>
  <c r="T112" i="13"/>
  <c r="T68" i="13"/>
  <c r="T66" i="13"/>
  <c r="T64" i="13"/>
  <c r="T60" i="13"/>
  <c r="T58" i="13"/>
  <c r="T55" i="13"/>
  <c r="T51" i="13"/>
  <c r="T48" i="13"/>
  <c r="T21" i="13"/>
  <c r="AE178" i="13"/>
  <c r="AE176" i="13"/>
  <c r="AE174" i="13"/>
  <c r="AE172" i="13"/>
  <c r="AE170" i="13"/>
  <c r="AE165" i="13"/>
  <c r="AE163" i="13"/>
  <c r="AE161" i="13"/>
  <c r="AE159" i="13"/>
  <c r="AE157" i="13"/>
  <c r="AE155" i="13"/>
  <c r="AE179" i="13"/>
  <c r="T151" i="13" l="1"/>
  <c r="AA151" i="13"/>
  <c r="M151" i="13"/>
  <c r="T44" i="13"/>
  <c r="P12" i="13"/>
  <c r="AE151" i="13"/>
  <c r="AA44" i="13"/>
  <c r="AA20" i="13"/>
  <c r="AE136" i="13"/>
  <c r="X42" i="13"/>
  <c r="J42" i="13"/>
  <c r="J12" i="13" s="1"/>
  <c r="T57" i="13"/>
  <c r="AE110" i="13"/>
  <c r="AE133" i="13"/>
  <c r="AA57" i="13"/>
  <c r="AE44" i="13"/>
  <c r="Q43" i="13"/>
  <c r="Q42" i="13" s="1"/>
  <c r="Q12" i="13" s="1"/>
  <c r="T110" i="13"/>
  <c r="T133" i="13"/>
  <c r="AA133" i="13"/>
  <c r="AA110" i="13"/>
  <c r="AE57" i="13"/>
  <c r="AC43" i="13"/>
  <c r="AD43" i="13"/>
  <c r="T52" i="13"/>
  <c r="AA52" i="13"/>
  <c r="M59" i="9"/>
  <c r="AE14" i="13"/>
  <c r="T20" i="13"/>
  <c r="T14" i="13" s="1"/>
  <c r="T13" i="13" s="1"/>
  <c r="AE52" i="13"/>
  <c r="L270" i="9"/>
  <c r="K270" i="9"/>
  <c r="H270" i="9"/>
  <c r="G270" i="9" s="1"/>
  <c r="F270" i="9"/>
  <c r="E270" i="9"/>
  <c r="AA14" i="13" l="1"/>
  <c r="AA13" i="13" s="1"/>
  <c r="D270" i="9"/>
  <c r="O270" i="9"/>
  <c r="AE13" i="13"/>
  <c r="AA43" i="13"/>
  <c r="AE43" i="13"/>
  <c r="T43" i="13"/>
  <c r="N270" i="9"/>
  <c r="J270" i="9"/>
  <c r="F329" i="9"/>
  <c r="H329" i="9"/>
  <c r="I329" i="9"/>
  <c r="K329" i="9"/>
  <c r="L329" i="9"/>
  <c r="O329" i="9" s="1"/>
  <c r="E329" i="9"/>
  <c r="M270" i="9" l="1"/>
  <c r="N329" i="9"/>
  <c r="J329" i="9"/>
  <c r="D329" i="9"/>
  <c r="G329" i="9"/>
  <c r="L361" i="9"/>
  <c r="K361" i="9"/>
  <c r="I361" i="9"/>
  <c r="H361" i="9"/>
  <c r="F361" i="9"/>
  <c r="E361" i="9"/>
  <c r="L298" i="9"/>
  <c r="O298" i="9" s="1"/>
  <c r="L297" i="9"/>
  <c r="O297" i="9" s="1"/>
  <c r="L296" i="9"/>
  <c r="O296" i="9" s="1"/>
  <c r="L295" i="9"/>
  <c r="O295" i="9" s="1"/>
  <c r="L294" i="9"/>
  <c r="O294" i="9" s="1"/>
  <c r="L293" i="9"/>
  <c r="O293" i="9" s="1"/>
  <c r="L292" i="9"/>
  <c r="O292" i="9" s="1"/>
  <c r="L291" i="9"/>
  <c r="O291" i="9" s="1"/>
  <c r="L290" i="9"/>
  <c r="O290" i="9" s="1"/>
  <c r="L289" i="9"/>
  <c r="O289" i="9" s="1"/>
  <c r="L287" i="9"/>
  <c r="O287" i="9" s="1"/>
  <c r="L286" i="9"/>
  <c r="O286" i="9" s="1"/>
  <c r="K285" i="9"/>
  <c r="I285" i="9"/>
  <c r="G285" i="9" s="1"/>
  <c r="F285" i="9"/>
  <c r="D285" i="9" s="1"/>
  <c r="D361" i="9" l="1"/>
  <c r="O361" i="9"/>
  <c r="M329" i="9"/>
  <c r="J286" i="9"/>
  <c r="M286" i="9" s="1"/>
  <c r="N285" i="9"/>
  <c r="J290" i="9"/>
  <c r="M290" i="9" s="1"/>
  <c r="J294" i="9"/>
  <c r="M294" i="9" s="1"/>
  <c r="J298" i="9"/>
  <c r="M298" i="9" s="1"/>
  <c r="N361" i="9"/>
  <c r="J361" i="9"/>
  <c r="M361" i="9" s="1"/>
  <c r="J291" i="9"/>
  <c r="M291" i="9" s="1"/>
  <c r="J295" i="9"/>
  <c r="M295" i="9" s="1"/>
  <c r="J287" i="9"/>
  <c r="M287" i="9" s="1"/>
  <c r="J296" i="9"/>
  <c r="M296" i="9" s="1"/>
  <c r="J292" i="9"/>
  <c r="M292" i="9" s="1"/>
  <c r="J289" i="9"/>
  <c r="M289" i="9" s="1"/>
  <c r="J293" i="9"/>
  <c r="M293" i="9" s="1"/>
  <c r="J297" i="9"/>
  <c r="M297" i="9" s="1"/>
  <c r="G361" i="9"/>
  <c r="L285" i="9"/>
  <c r="O285" i="9" s="1"/>
  <c r="L315" i="9"/>
  <c r="I315" i="9"/>
  <c r="H315" i="9"/>
  <c r="F315" i="9"/>
  <c r="E315" i="9"/>
  <c r="O315" i="9" l="1"/>
  <c r="G315" i="9"/>
  <c r="J315" i="9"/>
  <c r="J285" i="9"/>
  <c r="M285" i="9" s="1"/>
  <c r="N315" i="9"/>
  <c r="D315" i="9"/>
  <c r="L403" i="9"/>
  <c r="O403" i="9" s="1"/>
  <c r="I403" i="9"/>
  <c r="H403" i="9"/>
  <c r="E403" i="9"/>
  <c r="D403" i="9" s="1"/>
  <c r="L389" i="9"/>
  <c r="K389" i="9"/>
  <c r="I389" i="9"/>
  <c r="H389" i="9"/>
  <c r="F389" i="9"/>
  <c r="E389" i="9"/>
  <c r="K432" i="9"/>
  <c r="L432" i="9"/>
  <c r="H432" i="9"/>
  <c r="I432" i="9"/>
  <c r="F432" i="9"/>
  <c r="E432" i="9"/>
  <c r="I375" i="9"/>
  <c r="H375" i="9"/>
  <c r="F375" i="9"/>
  <c r="O375" i="9" s="1"/>
  <c r="E375" i="9"/>
  <c r="L344" i="9"/>
  <c r="I344" i="9"/>
  <c r="H344" i="9"/>
  <c r="F344" i="9"/>
  <c r="E344" i="9"/>
  <c r="I299" i="9"/>
  <c r="H299" i="9"/>
  <c r="F299" i="9"/>
  <c r="O299" i="9" s="1"/>
  <c r="E299" i="9"/>
  <c r="O389" i="9" l="1"/>
  <c r="O344" i="9"/>
  <c r="D432" i="9"/>
  <c r="O432" i="9"/>
  <c r="G389" i="9"/>
  <c r="J403" i="9"/>
  <c r="M403" i="9" s="1"/>
  <c r="M315" i="9"/>
  <c r="G344" i="9"/>
  <c r="D375" i="9"/>
  <c r="G432" i="9"/>
  <c r="I269" i="9"/>
  <c r="J432" i="9"/>
  <c r="F269" i="9"/>
  <c r="E269" i="9"/>
  <c r="N299" i="9"/>
  <c r="D299" i="9"/>
  <c r="N344" i="9"/>
  <c r="D344" i="9"/>
  <c r="L269" i="9"/>
  <c r="O269" i="9" s="1"/>
  <c r="J344" i="9"/>
  <c r="D389" i="9"/>
  <c r="N389" i="9"/>
  <c r="J389" i="9"/>
  <c r="H269" i="9"/>
  <c r="G299" i="9"/>
  <c r="N403" i="9"/>
  <c r="K269" i="9"/>
  <c r="N375" i="9"/>
  <c r="J375" i="9"/>
  <c r="M375" i="9" s="1"/>
  <c r="G375" i="9"/>
  <c r="N432" i="9"/>
  <c r="G403" i="9"/>
  <c r="I20" i="9"/>
  <c r="L20" i="9"/>
  <c r="O20" i="9" s="1"/>
  <c r="K184" i="9"/>
  <c r="E165" i="9"/>
  <c r="F165" i="9"/>
  <c r="H165" i="9"/>
  <c r="I165" i="9"/>
  <c r="K165" i="9"/>
  <c r="L165" i="9"/>
  <c r="E129" i="9"/>
  <c r="F129" i="9"/>
  <c r="H129" i="9"/>
  <c r="I129" i="9"/>
  <c r="E49" i="9"/>
  <c r="F49" i="9"/>
  <c r="I49" i="9"/>
  <c r="G49" i="9" s="1"/>
  <c r="K49" i="9"/>
  <c r="L49" i="9"/>
  <c r="E41" i="9"/>
  <c r="N41" i="9" s="1"/>
  <c r="F41" i="9"/>
  <c r="H41" i="9"/>
  <c r="I41" i="9"/>
  <c r="L41" i="9"/>
  <c r="E27" i="9"/>
  <c r="O27" i="9" s="1"/>
  <c r="F27" i="9"/>
  <c r="F17" i="9" s="1"/>
  <c r="F19" i="9" s="1"/>
  <c r="H27" i="9"/>
  <c r="H17" i="9" s="1"/>
  <c r="H19" i="9" s="1"/>
  <c r="I27" i="9"/>
  <c r="L27" i="9"/>
  <c r="E147" i="9"/>
  <c r="F147" i="9"/>
  <c r="H147" i="9"/>
  <c r="I147" i="9"/>
  <c r="L147" i="9"/>
  <c r="L204" i="9"/>
  <c r="I204" i="9"/>
  <c r="G204" i="9" s="1"/>
  <c r="F204" i="9"/>
  <c r="D204" i="9" s="1"/>
  <c r="L196" i="9"/>
  <c r="K195" i="9"/>
  <c r="I196" i="9"/>
  <c r="H196" i="9"/>
  <c r="H195" i="9" s="1"/>
  <c r="F196" i="9"/>
  <c r="E196" i="9"/>
  <c r="M432" i="9" l="1"/>
  <c r="O165" i="9"/>
  <c r="O49" i="9"/>
  <c r="O147" i="9"/>
  <c r="O41" i="9"/>
  <c r="O196" i="9"/>
  <c r="O204" i="9"/>
  <c r="L17" i="9"/>
  <c r="L19" i="9" s="1"/>
  <c r="O17" i="9"/>
  <c r="O19" i="9" s="1"/>
  <c r="E17" i="9"/>
  <c r="E19" i="9" s="1"/>
  <c r="G20" i="9"/>
  <c r="I17" i="9"/>
  <c r="I19" i="9" s="1"/>
  <c r="L195" i="9"/>
  <c r="D49" i="9"/>
  <c r="D129" i="9"/>
  <c r="G147" i="9"/>
  <c r="G129" i="9"/>
  <c r="N269" i="9"/>
  <c r="M389" i="9"/>
  <c r="J147" i="9"/>
  <c r="G196" i="9"/>
  <c r="J27" i="9"/>
  <c r="N27" i="9"/>
  <c r="N19" i="9" s="1"/>
  <c r="D27" i="9"/>
  <c r="D17" i="9" s="1"/>
  <c r="D19" i="9" s="1"/>
  <c r="G41" i="9"/>
  <c r="N49" i="9"/>
  <c r="J49" i="9"/>
  <c r="N129" i="9"/>
  <c r="G165" i="9"/>
  <c r="J20" i="9"/>
  <c r="E195" i="9"/>
  <c r="N195" i="9" s="1"/>
  <c r="N196" i="9"/>
  <c r="D196" i="9"/>
  <c r="J195" i="9"/>
  <c r="J204" i="9"/>
  <c r="M204" i="9" s="1"/>
  <c r="G27" i="9"/>
  <c r="J41" i="9"/>
  <c r="D41" i="9"/>
  <c r="N165" i="9"/>
  <c r="J165" i="9"/>
  <c r="D165" i="9"/>
  <c r="J269" i="9"/>
  <c r="M344" i="9"/>
  <c r="J196" i="9"/>
  <c r="N147" i="9"/>
  <c r="D147" i="9"/>
  <c r="J184" i="9"/>
  <c r="M299" i="9"/>
  <c r="D269" i="9"/>
  <c r="I195" i="9"/>
  <c r="G195" i="9" s="1"/>
  <c r="F195" i="9"/>
  <c r="M49" i="9" l="1"/>
  <c r="O195" i="9"/>
  <c r="M20" i="9"/>
  <c r="J19" i="9"/>
  <c r="G17" i="9"/>
  <c r="G19" i="9" s="1"/>
  <c r="M269" i="9"/>
  <c r="M196" i="9"/>
  <c r="M41" i="9"/>
  <c r="M27" i="9"/>
  <c r="M147" i="9"/>
  <c r="M165" i="9"/>
  <c r="D195" i="9"/>
  <c r="M195" i="9" s="1"/>
  <c r="L142" i="9"/>
  <c r="K142" i="9"/>
  <c r="I142" i="9"/>
  <c r="H142" i="9"/>
  <c r="F142" i="9"/>
  <c r="E142" i="9"/>
  <c r="L137" i="9"/>
  <c r="I137" i="9"/>
  <c r="H137" i="9"/>
  <c r="F137" i="9"/>
  <c r="E137" i="9"/>
  <c r="L129" i="9"/>
  <c r="O129" i="9" s="1"/>
  <c r="O137" i="9" l="1"/>
  <c r="O142" i="9"/>
  <c r="M19" i="9"/>
  <c r="G137" i="9"/>
  <c r="D142" i="9"/>
  <c r="J142" i="9"/>
  <c r="N142" i="9"/>
  <c r="J129" i="9"/>
  <c r="M129" i="9" s="1"/>
  <c r="G142" i="9"/>
  <c r="J137" i="9"/>
  <c r="N137" i="9"/>
  <c r="D137" i="9"/>
  <c r="L128" i="9"/>
  <c r="E128" i="9"/>
  <c r="I128" i="9"/>
  <c r="K128" i="9"/>
  <c r="F128" i="9"/>
  <c r="H128" i="9"/>
  <c r="O128" i="9" l="1"/>
  <c r="M137" i="9"/>
  <c r="M142" i="9"/>
  <c r="G128" i="9"/>
  <c r="D128" i="9"/>
  <c r="J128" i="9"/>
  <c r="N128" i="9"/>
  <c r="L218" i="9"/>
  <c r="K218" i="9"/>
  <c r="I218" i="9"/>
  <c r="H218" i="9"/>
  <c r="F218" i="9"/>
  <c r="E218" i="9"/>
  <c r="L258" i="9"/>
  <c r="I258" i="9"/>
  <c r="H258" i="9"/>
  <c r="F258" i="9"/>
  <c r="E258" i="9"/>
  <c r="H229" i="9"/>
  <c r="G229" i="9" s="1"/>
  <c r="E229" i="9"/>
  <c r="O258" i="9" l="1"/>
  <c r="O218" i="9"/>
  <c r="G218" i="9"/>
  <c r="M128" i="9"/>
  <c r="G258" i="9"/>
  <c r="D229" i="9"/>
  <c r="M229" i="9" s="1"/>
  <c r="N229" i="9"/>
  <c r="N258" i="9"/>
  <c r="D258" i="9"/>
  <c r="J258" i="9"/>
  <c r="D218" i="9"/>
  <c r="N218" i="9"/>
  <c r="J218" i="9"/>
  <c r="I209" i="9"/>
  <c r="H209" i="9"/>
  <c r="F209" i="9"/>
  <c r="O209" i="9" s="1"/>
  <c r="E209" i="9"/>
  <c r="M218" i="9" l="1"/>
  <c r="G209" i="9"/>
  <c r="J209" i="9"/>
  <c r="N209" i="9"/>
  <c r="D209" i="9"/>
  <c r="M258" i="9"/>
  <c r="L157" i="9"/>
  <c r="K157" i="9"/>
  <c r="K16" i="9" s="1"/>
  <c r="K15" i="9" s="1"/>
  <c r="I157" i="9"/>
  <c r="H157" i="9"/>
  <c r="F157" i="9"/>
  <c r="E157" i="9"/>
  <c r="G157" i="9" l="1"/>
  <c r="O157" i="9"/>
  <c r="D157" i="9"/>
  <c r="N157" i="9"/>
  <c r="J157" i="9"/>
  <c r="M209" i="9"/>
  <c r="E169" i="9"/>
  <c r="M157" i="9" l="1"/>
  <c r="N169" i="9"/>
  <c r="D169" i="9"/>
  <c r="M169" i="9" s="1"/>
  <c r="L242" i="9"/>
  <c r="I242" i="9"/>
  <c r="H242" i="9"/>
  <c r="F242" i="9"/>
  <c r="E242" i="9"/>
  <c r="L16" i="9" l="1"/>
  <c r="L15" i="9" s="1"/>
  <c r="O242" i="9"/>
  <c r="G242" i="9"/>
  <c r="D242" i="9"/>
  <c r="N242" i="9"/>
  <c r="J242" i="9"/>
  <c r="J16" i="9" s="1"/>
  <c r="E184" i="9"/>
  <c r="E16" i="9" s="1"/>
  <c r="F184" i="9"/>
  <c r="O184" i="9" s="1"/>
  <c r="H184" i="9"/>
  <c r="H16" i="9" s="1"/>
  <c r="I184" i="9"/>
  <c r="F16" i="9" l="1"/>
  <c r="F15" i="9" s="1"/>
  <c r="O16" i="9"/>
  <c r="O15" i="9" s="1"/>
  <c r="I16" i="9"/>
  <c r="I15" i="9" s="1"/>
  <c r="M242" i="9"/>
  <c r="H15" i="9"/>
  <c r="G184" i="9"/>
  <c r="G16" i="9" s="1"/>
  <c r="E15" i="9"/>
  <c r="D184" i="9"/>
  <c r="D16" i="9" s="1"/>
  <c r="N184" i="9"/>
  <c r="N16" i="9" s="1"/>
  <c r="J15" i="9"/>
  <c r="M184" i="9" l="1"/>
  <c r="D15" i="9"/>
  <c r="N15" i="9"/>
  <c r="M16" i="9" l="1"/>
  <c r="M15" i="9" s="1"/>
  <c r="G269" i="9"/>
  <c r="G15" i="9" s="1"/>
  <c r="M140" i="13" l="1"/>
  <c r="M136" i="13" s="1"/>
  <c r="F56" i="13"/>
  <c r="F42" i="13" s="1"/>
  <c r="AD56" i="13"/>
  <c r="AD42" i="13" s="1"/>
  <c r="M56" i="13"/>
  <c r="M42" i="13" s="1"/>
  <c r="M12" i="13" s="1"/>
  <c r="U56" i="13"/>
  <c r="U42" i="13" s="1"/>
  <c r="U12" i="13" s="1"/>
  <c r="AE56" i="13"/>
  <c r="AE42" i="13" s="1"/>
  <c r="AB56" i="13"/>
  <c r="AB42" i="13" s="1"/>
  <c r="G56" i="13"/>
  <c r="G42" i="13" s="1"/>
  <c r="G12" i="13" s="1"/>
  <c r="T56" i="13"/>
  <c r="T42" i="13" s="1"/>
  <c r="T12" i="13" s="1"/>
  <c r="N56" i="13"/>
  <c r="N42" i="13" s="1"/>
  <c r="N12" i="13" s="1"/>
  <c r="AC56" i="13"/>
  <c r="AC42" i="13" s="1"/>
  <c r="AA56" i="13"/>
  <c r="AA42" i="13" s="1"/>
  <c r="AA12" i="13" s="1"/>
  <c r="F12" i="13"/>
  <c r="AC12" i="13"/>
  <c r="Y12" i="13"/>
  <c r="AB12" i="13"/>
  <c r="W12" i="13"/>
  <c r="AD12" i="13"/>
  <c r="V12" i="13"/>
  <c r="X12" i="13"/>
  <c r="AE12" i="13"/>
  <c r="Z12" i="13"/>
</calcChain>
</file>

<file path=xl/sharedStrings.xml><?xml version="1.0" encoding="utf-8"?>
<sst xmlns="http://schemas.openxmlformats.org/spreadsheetml/2006/main" count="1608" uniqueCount="829">
  <si>
    <t>STT</t>
  </si>
  <si>
    <t>I</t>
  </si>
  <si>
    <t>II</t>
  </si>
  <si>
    <t>III</t>
  </si>
  <si>
    <t>Tên cơ quan,
đơn vị trực thuộc</t>
  </si>
  <si>
    <t>Tên cơ quan quyết định thành lập</t>
  </si>
  <si>
    <t>Cơ quan quản lý cấp trên trực tiếp</t>
  </si>
  <si>
    <t>Kinh phí hoạt động</t>
  </si>
  <si>
    <t>Tổng số</t>
  </si>
  <si>
    <t>Viên chức</t>
  </si>
  <si>
    <t>B</t>
  </si>
  <si>
    <t>Tuyến huyện</t>
  </si>
  <si>
    <t>CỘNG HÒA XÃ HỘI CHỦ NGHĨA VIỆT NAM</t>
  </si>
  <si>
    <t>Độc lập - Tự do - Hạnh phúc</t>
  </si>
  <si>
    <t>Tên đơn vị</t>
  </si>
  <si>
    <t>Hợp đồng theo Nghị định 68/2000/NĐ-CP</t>
  </si>
  <si>
    <t xml:space="preserve">Tổng số </t>
  </si>
  <si>
    <t>Lãnh đạo huyện, TX, TP</t>
  </si>
  <si>
    <t>Phòng …</t>
  </si>
  <si>
    <t>NGƯỜI LẬP BIỂU</t>
  </si>
  <si>
    <t>THỦ TRƯỞNG ĐƠN VỊ</t>
  </si>
  <si>
    <t>Hợp đồng theo Nghị định số 68/2000/NĐ-CP</t>
  </si>
  <si>
    <t>CẤP TỈNH</t>
  </si>
  <si>
    <t>Lãnh đạo Văn phòng</t>
  </si>
  <si>
    <t>CẤP HUYỆN</t>
  </si>
  <si>
    <t>Biên chế công chức</t>
  </si>
  <si>
    <t>Ban Quản lý khu vực mỏ sắt Thạch Khê</t>
  </si>
  <si>
    <t>-</t>
  </si>
  <si>
    <t>Bệnh viện</t>
  </si>
  <si>
    <t>2.1</t>
  </si>
  <si>
    <t>2.2</t>
  </si>
  <si>
    <t>Biên chế</t>
  </si>
  <si>
    <t xml:space="preserve">Biên chế chuyên trách đoàn kết công giáo </t>
  </si>
  <si>
    <t xml:space="preserve">Quỹ Phát triển phụ nữ Hà Tĩnh </t>
  </si>
  <si>
    <t>Hội Chữ thập đỏ tỉnh</t>
  </si>
  <si>
    <t>Hội Đông y</t>
  </si>
  <si>
    <t>Hội Nhà báo</t>
  </si>
  <si>
    <t>Hội Luật gia</t>
  </si>
  <si>
    <t>Hội Khuyến học</t>
  </si>
  <si>
    <t>Hội người cao tuổi tỉnh</t>
  </si>
  <si>
    <t>Hội Cựu thanh niên xung phong tỉnh</t>
  </si>
  <si>
    <t>Hội Nạn nhân chất độc da cam/Dioxin</t>
  </si>
  <si>
    <t>Hội Bảo trợ người khuyết tật và trẻ mồ côi</t>
  </si>
  <si>
    <t>TT</t>
  </si>
  <si>
    <t>Ghi chú</t>
  </si>
  <si>
    <t>Công chức</t>
  </si>
  <si>
    <t>TÊN ĐƠN VỊ</t>
  </si>
  <si>
    <t>Lưu ý:</t>
  </si>
  <si>
    <t>Lãnh đạo, Văn phòng UBND tỉnh</t>
  </si>
  <si>
    <t>Lãnh đạo UBND tỉnh</t>
  </si>
  <si>
    <t>+ Biên chế giao (Cột 4,5,6): HĐND tỉnh và UBND tỉnh giao biên chế cho từng đơn vị, trên cơ sở đó đơn vị bố trí biên chế từng phòng, ban, đơn vị trực thuộc. Do đó, đề nghị thống kê biên chế giao cụ thể từng phòng, ban như biểu mẫu
+ Biên chế hiện có (Cột 7,8,9): Thống kê biên chế hiện có cụ thể theo từng phòng, ban như biểu mẫu (biên chế hiện có = biên chế hưởng lương hiện nay - số nghỉ hưu đến 31/12/2017).
+ Biên chế kế hoạch 2018 (Cột 10,11,12): Kế hoạch biên chế năm 2018 phải phù hợp với Nghị quyết số 39/NQ-HĐND ngày 15/12/2016 của HĐND tỉnh (quy định số tinh giản biên chế theo từng năm)
+ Tăng, giảm biên chế (Cột 13,14,15):
Cột 13 = cột 10-4
Cột 14 = cột 11-5
Cột 15 = cột 12-6</t>
  </si>
  <si>
    <t>KẾ HOẠCH BIÊN CHẾ CÔNG CHỨC TRONG CƠ QUAN, TỔ CHỨC HÀNH CHÍNH NĂM 2019</t>
  </si>
  <si>
    <t>Biên chế được giao năm 2018</t>
  </si>
  <si>
    <t>Có mặt đến ngày 31/12/2018</t>
  </si>
  <si>
    <t>Kế hoạch biên chế năm 2019</t>
  </si>
  <si>
    <t>Tăng, giảm giữa KH biên chế năm 2019 so với BC giao năm 2018</t>
  </si>
  <si>
    <t>Ban Quản lý dự án đầu tư xây dựng công trình giao thông tỉnh</t>
  </si>
  <si>
    <t>Phòng Tổng hợp</t>
  </si>
  <si>
    <t>Phòng Nội chính</t>
  </si>
  <si>
    <t>Phòng Kinh tế</t>
  </si>
  <si>
    <t>Phòng Giao thông - XD</t>
  </si>
  <si>
    <t>Ban Tiếp Công dân</t>
  </si>
  <si>
    <t>Phòng Kiểm soát TTHC</t>
  </si>
  <si>
    <t>Phòng Hành chính - TH</t>
  </si>
  <si>
    <t>Trung tâm Hỗ trợ phát triển doanh nghiệp và Xúc tiến đầu tư</t>
  </si>
  <si>
    <t>Phòng Khoa giáo - Văn xã</t>
  </si>
  <si>
    <t>Phòng NN -TNMT-DT</t>
  </si>
  <si>
    <t>Phòng Hành chính - TC</t>
  </si>
  <si>
    <t>Phòng Quản trị -TV</t>
  </si>
  <si>
    <t>Trung tâm HC công tỉnh</t>
  </si>
  <si>
    <t>UBND tỉnh</t>
  </si>
  <si>
    <t>NS</t>
  </si>
  <si>
    <t>Đơn vị sự nghiệp lĩnh vực văn hóa, Thể thao và Du lịch</t>
  </si>
  <si>
    <t>HĐ 68</t>
  </si>
  <si>
    <t>Sở Kế hoạch và Đầu tư</t>
  </si>
  <si>
    <t>UBND tỉnh Hà Tĩnh</t>
  </si>
  <si>
    <t>Lãnh đạo Sở</t>
  </si>
  <si>
    <t>Văn phòng</t>
  </si>
  <si>
    <t>Phòng  Doanh nghiệp và Đầu tư</t>
  </si>
  <si>
    <t>Phòng Thẩm định và Giám sát đầu tư</t>
  </si>
  <si>
    <t>Phòng ĐK kinh doanh</t>
  </si>
  <si>
    <t>Thanh tra</t>
  </si>
  <si>
    <t>Thanh tra Sở</t>
  </si>
  <si>
    <t>Văn phòng Sở</t>
  </si>
  <si>
    <t>Sở VHTTDL</t>
  </si>
  <si>
    <t>Phòng NV Văn hóa</t>
  </si>
  <si>
    <t>Phòng NV TDTT</t>
  </si>
  <si>
    <t>Phòng NV Du lịch</t>
  </si>
  <si>
    <t>Phòng QLDSVH</t>
  </si>
  <si>
    <t>Phòng XDNSVHGĐ</t>
  </si>
  <si>
    <t>Phòng KH - TC</t>
  </si>
  <si>
    <t>Sáp nhập và đổi tên thành Văn phòng</t>
  </si>
  <si>
    <t>Phòng TCCB</t>
  </si>
  <si>
    <t>TT Văn hóa-Điện ảnh</t>
  </si>
  <si>
    <t>TT QBXT VHDL</t>
  </si>
  <si>
    <t>Kinh phí nhà nước cấp</t>
  </si>
  <si>
    <t>Thư viện tỉnh</t>
  </si>
  <si>
    <t>Bảo tàng tỉnh</t>
  </si>
  <si>
    <t>Nhà hát NTTT tỉnh</t>
  </si>
  <si>
    <t>Sáp nhập và đổi tên thành Ban QLDT tỉnh</t>
  </si>
  <si>
    <t xml:space="preserve">Văn phòng Sở </t>
  </si>
  <si>
    <t>Sở Ngoại vụ</t>
  </si>
  <si>
    <t>Phòng Hợp tác quốc tế</t>
  </si>
  <si>
    <t>Phòng Quản lý Biên giới</t>
  </si>
  <si>
    <t>Ban Giám đốc Sở</t>
  </si>
  <si>
    <t>Phòng lãnh sự và NVNONN</t>
  </si>
  <si>
    <t>Trung tâm Dịch thuật và Dịch vụ Đối ngoại Hà Tĩnh</t>
  </si>
  <si>
    <t>Tự chủ một phần</t>
  </si>
  <si>
    <t>Sở Tài chính</t>
  </si>
  <si>
    <t>Ban Giám đốc</t>
  </si>
  <si>
    <t>Phòng Ngân sách</t>
  </si>
  <si>
    <t>Phòng Ngân sách huyện xã</t>
  </si>
  <si>
    <t>Phòng Hành chính sự nghiệp</t>
  </si>
  <si>
    <t>Phòng Tài chính đầu tư</t>
  </si>
  <si>
    <t>Phòng Tài chính doanh nghiệp</t>
  </si>
  <si>
    <t>Phòng Giá Công sản</t>
  </si>
  <si>
    <t>Trung tâm Tư vấn và dịch vụ tài chính công</t>
  </si>
  <si>
    <t>Số người làm việc đơn vị tự đảm bảo kinh phí</t>
  </si>
  <si>
    <t>Đơn vị sự nghiệp lĩnh vực Thông tin và Truyền thông</t>
  </si>
  <si>
    <t>Đơn vị sự nghiệp kinh tế và sự nghiệp khác</t>
  </si>
  <si>
    <t>Biên chế đơn vị tự đảm bảo kinh phí</t>
  </si>
  <si>
    <t>Ban Quản lý di tích (thuộc SVHTTDL)</t>
  </si>
  <si>
    <t>Trung tâm Huấn luyện và Thi đấu Thể dục thể thao</t>
  </si>
  <si>
    <t xml:space="preserve">Sở Giao thông vận tải </t>
  </si>
  <si>
    <t>UBND tỉnh HT</t>
  </si>
  <si>
    <t>Phòng kế hoạch tài chính</t>
  </si>
  <si>
    <t xml:space="preserve">Phòng quản lý Giao thông </t>
  </si>
  <si>
    <t xml:space="preserve">Phòng kỷ thuật thẩm định </t>
  </si>
  <si>
    <t xml:space="preserve">Phòng quản lý vận tải phương tiện và người lái </t>
  </si>
  <si>
    <t xml:space="preserve">Thanh tra Sở </t>
  </si>
  <si>
    <t>Trung tâm tư vấn KTGT</t>
  </si>
  <si>
    <t xml:space="preserve">UBND tỉnh </t>
  </si>
  <si>
    <t xml:space="preserve">Sở GTVT </t>
  </si>
  <si>
    <t>Sở Xây dựng</t>
  </si>
  <si>
    <t>Viện Quy hoạch kiến trúc xây dựng</t>
  </si>
  <si>
    <t>Tự chủ</t>
  </si>
  <si>
    <t>Đơn vị sự nghiệp lĩnh vực nghiên cứu khoa học</t>
  </si>
  <si>
    <t>Trung tâm Kiểm định chất lượng công trình xây dựng</t>
  </si>
  <si>
    <t>Sở Thông tin và Truyền thông</t>
  </si>
  <si>
    <t>Trung tâm Công nghệ thông tin và Truyền thông</t>
  </si>
  <si>
    <t>Phòng Thông tin - Báo chí - Xuất bản</t>
  </si>
  <si>
    <t>Phòng Công nghệ thông tin</t>
  </si>
  <si>
    <t>Phòng Bưu chính - Viễn thông</t>
  </si>
  <si>
    <t>Phòng Xây dựng và Kiểm tra văn bản QPPL</t>
  </si>
  <si>
    <t>Phòng Quản lý xử lý VPHC và theo dõi thi hành pháp luật</t>
  </si>
  <si>
    <t>Phòng Phổ biến, giáo dục pháp luật</t>
  </si>
  <si>
    <t>Phòng Hành chính tư pháp</t>
  </si>
  <si>
    <t>Phòng Bổ trợ tư pháp</t>
  </si>
  <si>
    <t>Sở Tư pháp</t>
  </si>
  <si>
    <t>Phòng Công chứng số 1</t>
  </si>
  <si>
    <t>Phòng Công chứng số 2</t>
  </si>
  <si>
    <t>Trung tâm TGPL Nhà nước tỉnh</t>
  </si>
  <si>
    <t>Ngân sách Nhà nước cấp</t>
  </si>
  <si>
    <t>Trung tâm Dịch vụ đấu giá tài sản tỉnh</t>
  </si>
  <si>
    <t>Phòng Kế hoạch - Tài chính</t>
  </si>
  <si>
    <t>Phòng Quy hoạch - Giao đất</t>
  </si>
  <si>
    <t>Phòng ĐKTK</t>
  </si>
  <si>
    <t>Phòng Định giá đất và BT</t>
  </si>
  <si>
    <t>Phòng Đo đạc Bản đồ và Viễn thám</t>
  </si>
  <si>
    <t>Phòng Khoáng sản</t>
  </si>
  <si>
    <t>Chi cục Bảo vệ môi trường</t>
  </si>
  <si>
    <t>Chi cục Biển, Hải đảo và TNN</t>
  </si>
  <si>
    <t>Sở Tài nguyên và Môi trường</t>
  </si>
  <si>
    <t xml:space="preserve">Tự chủ 1 phần </t>
  </si>
  <si>
    <t>Trung tâm Công nghệ thông tin, Kỹ thuật Tài nguyên và Môi trường</t>
  </si>
  <si>
    <t>Trung tâm Quan trắc Tài nguyên và Môi trường</t>
  </si>
  <si>
    <t xml:space="preserve">Tự chủ 100% </t>
  </si>
  <si>
    <t>Trung tâm Phát triển quỹ đất</t>
  </si>
  <si>
    <t>Thanh tra tỉnh</t>
  </si>
  <si>
    <t xml:space="preserve">Lãnh đạo </t>
  </si>
  <si>
    <t>Phòng NV 1</t>
  </si>
  <si>
    <t>Phòng NV 2</t>
  </si>
  <si>
    <t>Phòng NV 3</t>
  </si>
  <si>
    <t>Phòng NV 4</t>
  </si>
  <si>
    <t>Phòng NV 5</t>
  </si>
  <si>
    <t>Ban Quản lý Khu kinh tế tỉnh Hà Tĩnh</t>
  </si>
  <si>
    <t>Thủ tướng Chính phủ</t>
  </si>
  <si>
    <t>Lãnh đạo Ban</t>
  </si>
  <si>
    <t>Phòng Quản lý Quy hoạch và Xây dựng</t>
  </si>
  <si>
    <t>Phòng Quản lý Tài nguyên và Môi trường</t>
  </si>
  <si>
    <t>Phòng Quản lý Đầu tư</t>
  </si>
  <si>
    <t>Phòng Kế hoạch Tổng hợp</t>
  </si>
  <si>
    <t>Phòng Quản lý Doanh nghiệp</t>
  </si>
  <si>
    <t>Văn phòng đại diện tại KKT cửa khẩu quốc tế Cầu Treo</t>
  </si>
  <si>
    <t>Trung tâm Xúc tiến đầu tư và Cung ứng dịch vụ KKT tỉnh Hà Tĩnh</t>
  </si>
  <si>
    <t>Sở GDĐT</t>
  </si>
  <si>
    <t>Lãnh đạo cơ quan</t>
  </si>
  <si>
    <t>Phòng Tổ chức Cán bộ</t>
  </si>
  <si>
    <t>Phòng Kế hoạch - Tài Chính</t>
  </si>
  <si>
    <t>Phòng Giáo dục Mầm non</t>
  </si>
  <si>
    <t>Phòng Giáo dục Phổ thông</t>
  </si>
  <si>
    <t>Phòng Giáo dục Thường xuyên và Chuyên nghiệp</t>
  </si>
  <si>
    <t>Phòng Chính trị tư tưởng</t>
  </si>
  <si>
    <t>Phòng Khảo thí &amp; Kiểm định chất lượng Giáo dục</t>
  </si>
  <si>
    <t xml:space="preserve">Ban Quản lý dự án đầu tư xây dựng khu vực Khu kinh tế tỉnh </t>
  </si>
  <si>
    <t>UBND Tỉnh Hà Tĩnh</t>
  </si>
  <si>
    <t>Sở Y tế</t>
  </si>
  <si>
    <t>Lãnh đạo</t>
  </si>
  <si>
    <t>Tổ chức cán bộ</t>
  </si>
  <si>
    <t>Nghiệp vụ Y</t>
  </si>
  <si>
    <t>Nghiệp vụ Dược</t>
  </si>
  <si>
    <t>Kế hoạch Tài chính</t>
  </si>
  <si>
    <t>Chi cục Dân số - KHHGĐ</t>
  </si>
  <si>
    <t>Phòng TC-HC-KH-TV</t>
  </si>
  <si>
    <t>Chi cục An toàn vệ sinh thực phẩm</t>
  </si>
  <si>
    <t>Bệnh viện đa khoa tỉnh</t>
  </si>
  <si>
    <t>BV Y học Cổ truyền</t>
  </si>
  <si>
    <t>Ngân sách nhà nước</t>
  </si>
  <si>
    <t>Bệnh viện Tâm thần</t>
  </si>
  <si>
    <t>Bệnh viện Mắt</t>
  </si>
  <si>
    <t>BV đa khoa huyện Hương Sơn</t>
  </si>
  <si>
    <t>BV đa khoa huyện Đức Thọ</t>
  </si>
  <si>
    <t>BV đa khoa huyện Can Lộc</t>
  </si>
  <si>
    <t>BV đa khoa huyện Vũ Quang</t>
  </si>
  <si>
    <t>BV đa khoa huyện Nghi Xuân</t>
  </si>
  <si>
    <t>BV đa khoa huyện Thạch Hà</t>
  </si>
  <si>
    <t>BV đa khoa huyện Lộc Hà</t>
  </si>
  <si>
    <t>BV đa khoa huyện Hương Khê</t>
  </si>
  <si>
    <t>BV Đa khoa huyện Cẩm Xuyên</t>
  </si>
  <si>
    <t>BV đa khoa thị xã Hồng Lĩnh</t>
  </si>
  <si>
    <t>BV đa khoa TP Hà Tĩnh</t>
  </si>
  <si>
    <t>Tự chủ nhóm II</t>
  </si>
  <si>
    <t>Tự chủ nhóm III</t>
  </si>
  <si>
    <t>Phòng Dân số - KHHGĐ</t>
  </si>
  <si>
    <t>Phòng Truyền thông</t>
  </si>
  <si>
    <t>Phòng Hành chính- TH</t>
  </si>
  <si>
    <t>P Công tác thanh tra</t>
  </si>
  <si>
    <t>P Nghiệp vụ</t>
  </si>
  <si>
    <t>Trung tâm</t>
  </si>
  <si>
    <t>Trung tâm Kiểm soát bệnh tật</t>
  </si>
  <si>
    <t>Lãnh đạo sở, ban, ngành</t>
  </si>
  <si>
    <t>Sở KH&amp;CN</t>
  </si>
  <si>
    <t>Phòng KH- Tài chính</t>
  </si>
  <si>
    <t>Phòng Quản lý khoa học</t>
  </si>
  <si>
    <t>Phòng quản lý công nghệ</t>
  </si>
  <si>
    <t>Phòng  Thông tin - tư liệu</t>
  </si>
  <si>
    <t>Chi cục TCĐLCL</t>
  </si>
  <si>
    <t>Phòng H/chính-Tổng hợp</t>
  </si>
  <si>
    <t>Phòng Q.lý Tiêu Chất lg</t>
  </si>
  <si>
    <t>Phòng QL đo lường</t>
  </si>
  <si>
    <t>Sở Khoa học và Công nghệ</t>
  </si>
  <si>
    <t>Trung tâm Ứng dụng Tiến bộ Khoa học và Công nghệ</t>
  </si>
  <si>
    <t>Trung tâm Kỹ thuật Tiêu chuẩn Đo lường Chất lượng</t>
  </si>
  <si>
    <t>Trung tâm Phát triển Nấm ăn và Nấm dược liệu</t>
  </si>
  <si>
    <t>Kế hoạch - Tài chính</t>
  </si>
  <si>
    <t>Người có công</t>
  </si>
  <si>
    <t>BTXH - TE - BĐG</t>
  </si>
  <si>
    <t>Giáo dục nghề nghiệp</t>
  </si>
  <si>
    <t>Lao động-Việc làm</t>
  </si>
  <si>
    <t>PC Tệ nạn xã hội</t>
  </si>
  <si>
    <t>Trường Trung cấp nghề</t>
  </si>
  <si>
    <t>UBND Tỉnh</t>
  </si>
  <si>
    <t>Sở LĐTBXH</t>
  </si>
  <si>
    <t>tự đảm bảo 1 phần</t>
  </si>
  <si>
    <t>Trung tâm dịch vụ việc làm</t>
  </si>
  <si>
    <t>Nhà nước cấp</t>
  </si>
  <si>
    <t>Làng trẻ em mồ côi</t>
  </si>
  <si>
    <t>Trung tâm điều dưỡng NCC và BTXH</t>
  </si>
  <si>
    <t>Quỹ Bảo trợ trẻ em -VPCTXH</t>
  </si>
  <si>
    <t>Sở Nông nghiệp và Phát triển nông thôn</t>
  </si>
  <si>
    <t>Cơ quan Sở</t>
  </si>
  <si>
    <t>1.1</t>
  </si>
  <si>
    <t>1.2</t>
  </si>
  <si>
    <t>1.3</t>
  </si>
  <si>
    <t>1.4</t>
  </si>
  <si>
    <t>Phòng Kế hoạch - TC</t>
  </si>
  <si>
    <t>1.5</t>
  </si>
  <si>
    <t>Phòng Tổ chức cán bộ</t>
  </si>
  <si>
    <t>1.6</t>
  </si>
  <si>
    <t>Phòng Quản lý XDCT</t>
  </si>
  <si>
    <t>Chi cục Thủy sản</t>
  </si>
  <si>
    <t>Phòng Hành chính, 
tổng hợp</t>
  </si>
  <si>
    <t>2.3</t>
  </si>
  <si>
    <t>Phòng Khai thác và 
Phát triển NLTS</t>
  </si>
  <si>
    <t>2.4</t>
  </si>
  <si>
    <t>Phòng Nuôi trồng
 thủy sản</t>
  </si>
  <si>
    <t>2.5</t>
  </si>
  <si>
    <t>Phòng Tàu cá, cơ sở 
dịch vụ hậu cần nghề cá</t>
  </si>
  <si>
    <t>2.6</t>
  </si>
  <si>
    <t>Phòng Thanh tra, 
pháp chế</t>
  </si>
  <si>
    <t>Chi cục Chăn nuôi Thú y</t>
  </si>
  <si>
    <t>3.1</t>
  </si>
  <si>
    <t>3.2</t>
  </si>
  <si>
    <t>Phòng Hành chính-Tổng hợp</t>
  </si>
  <si>
    <t>3.3</t>
  </si>
  <si>
    <t>Phòng QL dịch bệnh</t>
  </si>
  <si>
    <t>3.4</t>
  </si>
  <si>
    <t>Phòng QL giống và Kỹ thuật CN</t>
  </si>
  <si>
    <t>3.5</t>
  </si>
  <si>
    <t>Phòng QL thuốc và Thức ăn CN</t>
  </si>
  <si>
    <t>3.6</t>
  </si>
  <si>
    <t>Phòng Thanh tra, pháp chế</t>
  </si>
  <si>
    <t>Chi cục TT và Bảo vệ thực vật</t>
  </si>
  <si>
    <t>4.1</t>
  </si>
  <si>
    <t>4.2</t>
  </si>
  <si>
    <t>Phòng BVTV</t>
  </si>
  <si>
    <t>4.3</t>
  </si>
  <si>
    <t>Phòng Th tra-PC</t>
  </si>
  <si>
    <t>4.4</t>
  </si>
  <si>
    <t>Phòng Trồng trọt</t>
  </si>
  <si>
    <t>4.5</t>
  </si>
  <si>
    <t>Phòng HC-TH</t>
  </si>
  <si>
    <t>Chi cục Phát triển nông thôn</t>
  </si>
  <si>
    <t>5.1</t>
  </si>
  <si>
    <t>Lãnh đạo Chi cục</t>
  </si>
  <si>
    <t>5.2</t>
  </si>
  <si>
    <t>Phòng Kinh tế hợp tác và trang trại</t>
  </si>
  <si>
    <t>5.3</t>
  </si>
  <si>
    <t>Phòng Phát triển nông thôn và bố trí dân cư</t>
  </si>
  <si>
    <t>5.4</t>
  </si>
  <si>
    <t>Phòng Cơ điện và ngành nghề nông thôn</t>
  </si>
  <si>
    <t>5.5</t>
  </si>
  <si>
    <t>Phòng Hành chính - Tổng hợp</t>
  </si>
  <si>
    <t>Chi cục Kiểm lâm</t>
  </si>
  <si>
    <t>6.1</t>
  </si>
  <si>
    <t>6.2</t>
  </si>
  <si>
    <t>Phòng Tổ chức, tuyên truyền và XDLL</t>
  </si>
  <si>
    <t>6.3</t>
  </si>
  <si>
    <t>Phòng Thanh tra pháp chế</t>
  </si>
  <si>
    <t>6.4</t>
  </si>
  <si>
    <t>Phòng Bảo vệ rừng  và Bảo tồn thiên nhiên</t>
  </si>
  <si>
    <t>6.5</t>
  </si>
  <si>
    <t>Phòng Sử dụng và phát triển rừng</t>
  </si>
  <si>
    <t>6.6</t>
  </si>
  <si>
    <t>6.7</t>
  </si>
  <si>
    <t>Đội Kiểm lâm CĐ&amp;PCCCR</t>
  </si>
  <si>
    <t>6.8</t>
  </si>
  <si>
    <t>Hạt Kiểm lâm Kẽ Gỗ</t>
  </si>
  <si>
    <t>6.9</t>
  </si>
  <si>
    <t>Hạt Kiểm lâm huyện Can Lộc</t>
  </si>
  <si>
    <t>6.10</t>
  </si>
  <si>
    <t>Hạt Kiểm lâm huyện Lộc Hà</t>
  </si>
  <si>
    <t>6.11</t>
  </si>
  <si>
    <t>Hạt Kiểm lâm huyện Thạch Hà</t>
  </si>
  <si>
    <t>6.12</t>
  </si>
  <si>
    <t>Hạt Kiểm lâm huyện Nghi Xuân</t>
  </si>
  <si>
    <t>6.13</t>
  </si>
  <si>
    <t>Hạt Kiểm lâm huyện Cẩm Xuyên</t>
  </si>
  <si>
    <t>6.14</t>
  </si>
  <si>
    <t>Hạt Kiểm lâm huyện Hương Khê</t>
  </si>
  <si>
    <t>6.15</t>
  </si>
  <si>
    <t>Hạt Kiểm lâm huyện Kỳ Anh</t>
  </si>
  <si>
    <t>6.16</t>
  </si>
  <si>
    <t>Hạt Kiểm lâm huyện Hương Sơn</t>
  </si>
  <si>
    <t>6.17</t>
  </si>
  <si>
    <t>Hạt Kiểm lâm huyện Đức Thọ</t>
  </si>
  <si>
    <t>6.18</t>
  </si>
  <si>
    <t>Hạt Kiểm lâm huyện Vũ Quang</t>
  </si>
  <si>
    <t>6.19</t>
  </si>
  <si>
    <t>Hạt Kiểm lâm thị xã Hồng Lĩnh</t>
  </si>
  <si>
    <t>6.20</t>
  </si>
  <si>
    <t>Hạt Kiểm lâmThị xã Kỳ Anh</t>
  </si>
  <si>
    <t>Chi cục Thủy lợi</t>
  </si>
  <si>
    <t>7.1</t>
  </si>
  <si>
    <t>7.2</t>
  </si>
  <si>
    <t>Phòng HCTH</t>
  </si>
  <si>
    <t>7.3</t>
  </si>
  <si>
    <t>7.4</t>
  </si>
  <si>
    <t>Phòng QL phòng chống thiên tai</t>
  </si>
  <si>
    <t>7.5</t>
  </si>
  <si>
    <t>Phòng QLCTTL và NSNT</t>
  </si>
  <si>
    <t>7.6</t>
  </si>
  <si>
    <t>Phòng Quản lý đê điều</t>
  </si>
  <si>
    <t>7.7</t>
  </si>
  <si>
    <t>Hạt Quản lý đê La Giang</t>
  </si>
  <si>
    <t>Chi cục Quản lý chất lượng nông lâm sản và Thủy sản</t>
  </si>
  <si>
    <t>8.1</t>
  </si>
  <si>
    <t>8.2</t>
  </si>
  <si>
    <t>8.3</t>
  </si>
  <si>
    <t>8.4</t>
  </si>
  <si>
    <t>Phòng Quản lý chất lượng</t>
  </si>
  <si>
    <t>8.5</t>
  </si>
  <si>
    <t>Phòng Chế biến thương mại
nông lâm thủy sản và muối</t>
  </si>
  <si>
    <t>Văn phòng QL lưu vực Sông Cả (Chi cục Thủy lợi)</t>
  </si>
  <si>
    <t>Trung tâm Khuyến nông</t>
  </si>
  <si>
    <t>Đoàn Điều tra quy hoạch nông, lâm nghiệp (Biên chế Ngân sách nhà nước đảm bảo kinh phí)</t>
  </si>
  <si>
    <t>Trung tâm Nước sạch và Vệ sinh môi trường nông thôn</t>
  </si>
  <si>
    <t>Ban Quản lý các cảng cá, bến cá</t>
  </si>
  <si>
    <t>Vườn Quốc gia Vũ Quang</t>
  </si>
  <si>
    <t>Ban Quản lý Khu bảo tồn thiên nhiên Kẻ Gỗ</t>
  </si>
  <si>
    <t>Ban Quản lý rừng phòng hộ sông Ngàn Phố</t>
  </si>
  <si>
    <t>Ban Quản lý rừng phòng hộ Nam Hà Tĩnh</t>
  </si>
  <si>
    <t>Ban Quản lý rừng phòng hộ Hồng Lĩnh</t>
  </si>
  <si>
    <t>Sở Lao động -Thương binh và Xã hội</t>
  </si>
  <si>
    <t>Sở Nội vụ</t>
  </si>
  <si>
    <t>Ban Thi đua - Khen thưởng</t>
  </si>
  <si>
    <t>Ban Tôn giáo</t>
  </si>
  <si>
    <t>Sở Văn hóa, Thể thao và Du lịch</t>
  </si>
  <si>
    <t>VP Điều phối thực hiện CT MTQG Xây dựng nông thôn mới</t>
  </si>
  <si>
    <t>VP Ban An toàn giao thông tỉnh</t>
  </si>
  <si>
    <t>Sở Công Thương</t>
  </si>
  <si>
    <t>Phòng QLTM</t>
  </si>
  <si>
    <t>Thanh tra sở</t>
  </si>
  <si>
    <t>Phòng QLCN</t>
  </si>
  <si>
    <t>Phòng KHTCTH</t>
  </si>
  <si>
    <t>Phòng QLNL</t>
  </si>
  <si>
    <t>Lãnh đạo HĐND tỉnh</t>
  </si>
  <si>
    <t>Phòng HC-TC-QT</t>
  </si>
  <si>
    <t>Lãnh đạo Hội đồng nhân dân huyện</t>
  </si>
  <si>
    <t>Lãnh đạo UBND huyện</t>
  </si>
  <si>
    <t>Hội đồng nhân dân</t>
  </si>
  <si>
    <t>Văn phòng HĐND - UBND</t>
  </si>
  <si>
    <t>Phòng Tư pháp</t>
  </si>
  <si>
    <t>Phòng Tài nguyên - Môi trường</t>
  </si>
  <si>
    <t>Phòng Tài chính - Kế hoạch</t>
  </si>
  <si>
    <t>Phòng Văn hóa - Thông tin</t>
  </si>
  <si>
    <t>Phòng Giáo dục - Đào tạo</t>
  </si>
  <si>
    <t>Phòng Y tế</t>
  </si>
  <si>
    <t>Thanh tra huyện</t>
  </si>
  <si>
    <t>Phòng Nội vụ</t>
  </si>
  <si>
    <t>Phòng Lao động TB&amp;XH</t>
  </si>
  <si>
    <t>Phòng Kinh tế - Hạ tầng</t>
  </si>
  <si>
    <t>Phòng NN &amp; PTNT</t>
  </si>
  <si>
    <t>Huyện Cẩm Xuyên</t>
  </si>
  <si>
    <t>Lãnh đạo UBND</t>
  </si>
  <si>
    <t>Văn phòng HĐND-UBND</t>
  </si>
  <si>
    <t>Phòng Tài nguyên Môi trường</t>
  </si>
  <si>
    <t>Phòng Tài chính Kế hoạch</t>
  </si>
  <si>
    <t>Phòng Nông nghiệp &amp;PTNT</t>
  </si>
  <si>
    <t>Nông thôn mới</t>
  </si>
  <si>
    <t>Phòng Văn hóa</t>
  </si>
  <si>
    <t>Phòng Kinh tế Hạ tầng</t>
  </si>
  <si>
    <t>Phòng Lao động TBXH</t>
  </si>
  <si>
    <t>Phòng Giáo dục Đào tạo</t>
  </si>
  <si>
    <t>Lãnh đạo huyện</t>
  </si>
  <si>
    <t xml:space="preserve">Văn phòng HĐND- UBND </t>
  </si>
  <si>
    <t xml:space="preserve">Phòng Nội vụ </t>
  </si>
  <si>
    <t>Phòng Nông nghiệp - PTNT</t>
  </si>
  <si>
    <t>Phòng Tài nguyên - MT</t>
  </si>
  <si>
    <t>Phòng Giáo dục và Đào tạo</t>
  </si>
  <si>
    <t xml:space="preserve">Phòng Văn hoá - TT </t>
  </si>
  <si>
    <t>Huyện Lộc Hà</t>
  </si>
  <si>
    <t>Phòng Văn hoá - TT - TT</t>
  </si>
  <si>
    <t>Ban Pháp chế</t>
  </si>
  <si>
    <t>Ban KT-XH</t>
  </si>
  <si>
    <t>TT HĐND, Lãnh đạo UBND</t>
  </si>
  <si>
    <t>UBND huyện</t>
  </si>
  <si>
    <t>Thanh Tra</t>
  </si>
  <si>
    <t xml:space="preserve"> Nội vụ</t>
  </si>
  <si>
    <t>Tư pháp</t>
  </si>
  <si>
    <t xml:space="preserve"> Tài chính - Kế hoạch</t>
  </si>
  <si>
    <t>Tài Nguyên - Môi trường</t>
  </si>
  <si>
    <t>Nông Nghiệp&amp;PTNT</t>
  </si>
  <si>
    <t>Kinh tế &amp; Hạ tầng</t>
  </si>
  <si>
    <t>Văn hoá - Thông tin</t>
  </si>
  <si>
    <t>Y tế</t>
  </si>
  <si>
    <t>Giáo dục &amp; Đào tạo</t>
  </si>
  <si>
    <t>Lao động - TB &amp; XH</t>
  </si>
  <si>
    <t>LĐ HĐND-UBND</t>
  </si>
  <si>
    <t xml:space="preserve"> UBND tỉnh</t>
  </si>
  <si>
    <t>Ban HĐND</t>
  </si>
  <si>
    <t>Văn phòng HĐND -UBND</t>
  </si>
  <si>
    <t>Phòng LĐTB&amp;XH</t>
  </si>
  <si>
    <t>Phòng TC -KH</t>
  </si>
  <si>
    <t>Phòng NN&amp;PTNT và Văn phòng Điều phối XD NTM</t>
  </si>
  <si>
    <t>Phòng KT -HT</t>
  </si>
  <si>
    <t>Phòng TN -MT</t>
  </si>
  <si>
    <t>Phòng VH -TT</t>
  </si>
  <si>
    <t>Phòng GD&amp;ĐT</t>
  </si>
  <si>
    <t>UBND thành phố</t>
  </si>
  <si>
    <t>Lãnh đạo HĐND-UBND</t>
  </si>
  <si>
    <t>Phòng LĐ-TBXH</t>
  </si>
  <si>
    <t>Văn Phòng HĐND &amp; UBND</t>
  </si>
  <si>
    <t xml:space="preserve">Phòng Tư Pháp </t>
  </si>
  <si>
    <t>Thanh Tra Thành phố</t>
  </si>
  <si>
    <t>Phòng Quản Lý Đô Thị</t>
  </si>
  <si>
    <t>Phòng Tài Nguyên -MT</t>
  </si>
  <si>
    <t>Phòng Văn Hoá - TT</t>
  </si>
  <si>
    <t>Phòng Y Tế</t>
  </si>
  <si>
    <t>Lãnh đạo HĐND thị xã</t>
  </si>
  <si>
    <t>Lãnh đạo UBND thị xã</t>
  </si>
  <si>
    <t>Văn phòng HĐND- UBND</t>
  </si>
  <si>
    <t>Phòng Tài chính - 
Kế hoạch</t>
  </si>
  <si>
    <t>Phòng Quản lý ĐT &amp; KT</t>
  </si>
  <si>
    <t>Phòng Tài nguyên MT</t>
  </si>
  <si>
    <t>Thanh tra thị xã</t>
  </si>
  <si>
    <t>Phòng Giáo dục đào tạo</t>
  </si>
  <si>
    <t>Phòng Văn hóa Thông tin</t>
  </si>
  <si>
    <t>Thị xã Kỳ Anh</t>
  </si>
  <si>
    <t>UBND Huyện</t>
  </si>
  <si>
    <t>Phòng Kinh tế và Hạ tầng</t>
  </si>
  <si>
    <t>Thanh tra Nhà nước</t>
  </si>
  <si>
    <t>Phòng NN&amp;PTNT</t>
  </si>
  <si>
    <t>Tài nguyên - Môi trường</t>
  </si>
  <si>
    <t>Phòng Văn hóa và Thông tin</t>
  </si>
  <si>
    <t>Văn phòng ĐP XDNTM</t>
  </si>
  <si>
    <t>Huyện Thạch Hà</t>
  </si>
  <si>
    <t>HĐND huyện</t>
  </si>
  <si>
    <t>Phòng TC&amp;KH</t>
  </si>
  <si>
    <t>Phòng TN&amp;MT</t>
  </si>
  <si>
    <t>Phòng KT-HT</t>
  </si>
  <si>
    <t>Phòng LĐ-TB&amp;XH</t>
  </si>
  <si>
    <t>Phòng VH&amp;TT</t>
  </si>
  <si>
    <t>Các Ban Hội đồng</t>
  </si>
  <si>
    <t>Huyện Kỳ Anh</t>
  </si>
  <si>
    <t>STTTT</t>
  </si>
  <si>
    <t>Trung tâm Khuyến công và Xúc tiến thương mại</t>
  </si>
  <si>
    <t>SCT</t>
  </si>
  <si>
    <t>SXD</t>
  </si>
  <si>
    <t>SNGV</t>
  </si>
  <si>
    <t>Thị xâ Hồng Lĩnh</t>
  </si>
  <si>
    <t>Huyện Hương Khê</t>
  </si>
  <si>
    <t>Huyện Nghi Xuân</t>
  </si>
  <si>
    <t>Huyện Đức Thọ</t>
  </si>
  <si>
    <t>Huyện Hương Sơn</t>
  </si>
  <si>
    <t>Huyện Vũ Quang</t>
  </si>
  <si>
    <t>Biên chế dự phòng</t>
  </si>
  <si>
    <t>Trường Trung cấp Kỹ nghệ (nhập Trung tâm GDNN - GDTX Hồng Lĩnh)</t>
  </si>
  <si>
    <t>Trung tâm Giáo dục nghề nghiệp cho người khuyết tật</t>
  </si>
  <si>
    <t>NSNN</t>
  </si>
  <si>
    <t>Trạm Kiểm dịch động vật</t>
  </si>
  <si>
    <t>Trạm Kiểm dịch thực vật</t>
  </si>
  <si>
    <t>SNNPTNT</t>
  </si>
  <si>
    <t>NS 1 phần</t>
  </si>
  <si>
    <t>bao gom 1 HD</t>
  </si>
  <si>
    <t>Chuyển tự chủ 8/2019</t>
  </si>
  <si>
    <t>Trung tâm chữa bệnh GD lao động Xã hội (Cơ sở cai nghiện ma túy)</t>
  </si>
  <si>
    <t>Lãnh đạo HĐND và UBND</t>
  </si>
  <si>
    <t>Văn phòng HĐND và UBND</t>
  </si>
  <si>
    <t>Phòng Tài chính-Kế hoạch</t>
  </si>
  <si>
    <t>Phòng Nông nghiệp và PTNT</t>
  </si>
  <si>
    <t>Phòng Tài nguyên và Môi trường</t>
  </si>
  <si>
    <t>Phòng Lao động - Thương binh và XH</t>
  </si>
  <si>
    <t>HĐ 2059</t>
  </si>
  <si>
    <t>Số người làm việc được giao năm 2018</t>
  </si>
  <si>
    <t>Số người làm việc có mặt tính đến 31/12/2018</t>
  </si>
  <si>
    <t>Kế hoạch số người làm việc năm 2019</t>
  </si>
  <si>
    <t>Tăng, giảm giữa KH số người làm việc năm 2019 so vớ số người làm việc được giao năm 2018</t>
  </si>
  <si>
    <t>Số người làm việc do NN cấp ngân sách</t>
  </si>
  <si>
    <t>đơn vị đề xuất giảm HĐ 68</t>
  </si>
  <si>
    <t>biểu đơn vị đề xuất giảm nhưng VB k giảm</t>
  </si>
  <si>
    <t>ngoài ra có 4 viên chức</t>
  </si>
  <si>
    <t>Ban Quản lý dự án đầu tư xây dựng công trình Nông nghiệp và Phát triển nông thôn</t>
  </si>
  <si>
    <t>Ban Quản lý dự án đầu tư xây dựng công trình Dân dụng và Công nghiệp tỉnh</t>
  </si>
  <si>
    <t>Huyện Can Lộc</t>
  </si>
  <si>
    <t>Đài Phát thanh - Truyền hình tỉnh</t>
  </si>
  <si>
    <t>đề nghị giảm 1bc</t>
  </si>
  <si>
    <t>Đại học, Cao đẳng, TH chuyên nghiệp</t>
  </si>
  <si>
    <t>Trường Đại học Hà Tĩnh</t>
  </si>
  <si>
    <t>Cao đẳng chuyên nghiệp, Cao đẳng nghề</t>
  </si>
  <si>
    <t>Trường Cao đẳng Y tế</t>
  </si>
  <si>
    <t>Trường Cao đẳng Kỹ thuật Việt - Đức Hà Tĩnh</t>
  </si>
  <si>
    <t>Trung học chuyên nghiệp, trung học nghề</t>
  </si>
  <si>
    <t>Trường Trung cấp Nghề Lý Tự Trọng</t>
  </si>
  <si>
    <t>Đơn vị sự nghiệp lĩnh vực Giáo dục - Đào tạo, Dạy nghề</t>
  </si>
  <si>
    <t>Mầm non, phổ thông các cấp</t>
  </si>
  <si>
    <t>Biên chế bậc học tiểu học</t>
  </si>
  <si>
    <t>Biên chế bậc học Trung học cơ sở</t>
  </si>
  <si>
    <t>Biên chế bậc học Trung học phổ thông</t>
  </si>
  <si>
    <t>Biên chế giáo dục phổ thông dôi dư</t>
  </si>
  <si>
    <t>Biên chế bậc học Mầm non</t>
  </si>
  <si>
    <t>Trung tâm GDNN - GDTX cấp huyện</t>
  </si>
  <si>
    <t>Trung tâm GDNN - GDTX huyện Nghi Xuân</t>
  </si>
  <si>
    <t>Trung tâm GDNN - GDTX huyện Hương Khê</t>
  </si>
  <si>
    <t>Trung tâm GDNN - GDTX thị xã Kỳ Anh</t>
  </si>
  <si>
    <t>Trung tâm GDNN - GDTX huyện Can Lộc</t>
  </si>
  <si>
    <t>Trung tâm GDNN - GDTX huyện Vũ Quang</t>
  </si>
  <si>
    <t>Trung tâm GDNN - GDTX huyện Cẩm Xuyên</t>
  </si>
  <si>
    <t>Trung tâm GDNN - GDTX huyện Lộc Hà</t>
  </si>
  <si>
    <t>Trung tâm GDNN - GDTX huyện Hương Sơn</t>
  </si>
  <si>
    <t>Trung tâm GDNN - GDTX huyện Thạch Hà</t>
  </si>
  <si>
    <t>Trung tâm GDNN - GDTX huyện Đức Thọ</t>
  </si>
  <si>
    <t>Trung tâm Y tế dự phòng</t>
  </si>
  <si>
    <t>TT Y tế huyện Kỳ Anh (thực hiện nhiệm vụ dân số)</t>
  </si>
  <si>
    <t>TT Y tế thị xã Kỳ Anh (thực hiện nhiệm vụ dân số)</t>
  </si>
  <si>
    <t>TT YTDP thị xã Hồng Lĩnh</t>
  </si>
  <si>
    <t>BV  Phổi</t>
  </si>
  <si>
    <t>TT YTDP huyện Lộc Hà</t>
  </si>
  <si>
    <t>TT YTDP huyện Can Lộc</t>
  </si>
  <si>
    <t>TT YTDP huyện Đức Thọ</t>
  </si>
  <si>
    <t>TT YTDP huyện Nghi Xuân</t>
  </si>
  <si>
    <t>TT YTDP huyện Vũ Quang</t>
  </si>
  <si>
    <t>TT YTDP huyện Thạch Hà</t>
  </si>
  <si>
    <t>TT YTDP huyện Cẩm Xuyên</t>
  </si>
  <si>
    <t>TT YTDP thành phố Hà Tĩnh</t>
  </si>
  <si>
    <t>TT YTDP huyện Hương Sơn</t>
  </si>
  <si>
    <t>TT YTDP huyện Hương Khê</t>
  </si>
  <si>
    <t>Trung tâm Dân số KHHGĐ</t>
  </si>
  <si>
    <t>TT DS - KHHGĐ Cẩm Xuyên</t>
  </si>
  <si>
    <t>TT DS - KHHGĐ Nghi Xuân</t>
  </si>
  <si>
    <t>TT DS - KHHGĐ Can Lộc</t>
  </si>
  <si>
    <t>TT DS - KHHGĐ Thạch Hà</t>
  </si>
  <si>
    <t>TT DS - KHHGĐ Hương Sơn</t>
  </si>
  <si>
    <t>TT DS - KHHGĐ Đức Thọ</t>
  </si>
  <si>
    <t>TT DS - KHHGĐ Hương Khê</t>
  </si>
  <si>
    <t>TT DS - KHHGĐ thành phố Hà Tĩnh</t>
  </si>
  <si>
    <t>TT DS - KHHGĐ Vũ Quang</t>
  </si>
  <si>
    <t xml:space="preserve">TT DS - KHHGĐ Hồng Lĩnh </t>
  </si>
  <si>
    <t xml:space="preserve">TT DS - KHHGĐ Lộc Hà </t>
  </si>
  <si>
    <t>Trạm Y tế xã, phường, thị trấn</t>
  </si>
  <si>
    <t>Trạm Y tế xã thuộc huyện Cẩm Xuyên</t>
  </si>
  <si>
    <t>Trạm Y tế xã thuộc huyện Can Lộc</t>
  </si>
  <si>
    <t>Trạm Y tế xã thuộc huyện Đức Thọ</t>
  </si>
  <si>
    <t>Trạm Y tế xã thuộc huyện Hương Khê</t>
  </si>
  <si>
    <t>Trạm Y tế xã thuộc huyện Hương Sơn</t>
  </si>
  <si>
    <t>Trạm Y tế xã thuộc huyện Kỳ Anh</t>
  </si>
  <si>
    <t>Trạm Y tế xã thuộc TX Kỳ Anh</t>
  </si>
  <si>
    <t>Trạm Y tế xã thuộc huyện Nghi Xuân</t>
  </si>
  <si>
    <t>Trạm Y tế xã thuộc huyện Thạch Hà</t>
  </si>
  <si>
    <t>Trạm Y tế xã thuộc huyện Vũ Quang</t>
  </si>
  <si>
    <t>Trạm Y tế xã thuộc thành phố Hà Tĩnh</t>
  </si>
  <si>
    <t>Trạm Y tế xã thuộc huyện Lộc Hà</t>
  </si>
  <si>
    <t xml:space="preserve">Trạm Y tế xã thuộc thị xã Hồng Lĩnh </t>
  </si>
  <si>
    <t>BQL Khu du lịch chùa Hương Tích</t>
  </si>
  <si>
    <t>BQL Khu du lịch Thiên Cầm</t>
  </si>
  <si>
    <t>V</t>
  </si>
  <si>
    <t>VI</t>
  </si>
  <si>
    <t>Trung tâm Ứng dụng KHKT &amp; BVCTVN Kỳ Anh</t>
  </si>
  <si>
    <t>Trung tâm Ứng dụng KHKT &amp; BVCTVN TX. Kỳ Anh</t>
  </si>
  <si>
    <t>Trung tâm Ứng dụng KHKT &amp; BVCTVN Cẩm Xuyên</t>
  </si>
  <si>
    <t>Trung tâm Ứng dụng KHKT &amp; BVCTVN TP Hà Tĩnh</t>
  </si>
  <si>
    <t>Trung tâm Ứng dụng KHKT &amp; BVCTVN Hương Khê</t>
  </si>
  <si>
    <t>Trung tâm Ứng dụng KHKT &amp; BVCTVN Thạch Hà</t>
  </si>
  <si>
    <t>Trung tâm Ứng dụng KHKT &amp; BVCTVN Can Lộc</t>
  </si>
  <si>
    <t>Trung tâm Ứng dụng KHKT &amp; BVCTVN TX. Hồng Lĩnh</t>
  </si>
  <si>
    <t>Trung tâm Ứng dụng KHKT &amp; BVCTVN Nghi Xuân</t>
  </si>
  <si>
    <t>Trung tâm Ứng dụng KHKT &amp; BVCTVN Đức Thọ</t>
  </si>
  <si>
    <t>Trung tâm Ứng dụng KHKT &amp; BVCTVN Hương Sơn</t>
  </si>
  <si>
    <t>Trung tâm Ứng dụng KHKT &amp; BVCTVN Vũ Quang</t>
  </si>
  <si>
    <t>Trung tâm Ứng dụng KHKT &amp; BVCTVN Lộc Hà</t>
  </si>
  <si>
    <t xml:space="preserve">Ban Bồi thường hỗ trợ tái định cư thành phố Hà Tĩnh </t>
  </si>
  <si>
    <t>Ban Quản lý Nghĩa Trang thành phố Hà Tĩnh</t>
  </si>
  <si>
    <t>Ban Quản lý bãi biển Xuân Thành, huyện Nghi Xuân</t>
  </si>
  <si>
    <t>Đội Quản lý trật tự đô thị thị xã Kỳ Anh</t>
  </si>
  <si>
    <t>Đội Quản lý trật tự đô thị thị xã Hồng Lĩnh</t>
  </si>
  <si>
    <t>Đội Quản lý trật tự đô thị thành phố Hà Tĩnh</t>
  </si>
  <si>
    <t>IX</t>
  </si>
  <si>
    <t>Trung tâm Văn hóa - Thông tin huyện Cẩm Xuyên</t>
  </si>
  <si>
    <t>Trung tâm Văn hóa - Thông tin thị xã Hông Lĩnh</t>
  </si>
  <si>
    <t>Ban QLDA huyện Kỳ Anh</t>
  </si>
  <si>
    <t>Ban QLDA thị xã Kỳ Anh</t>
  </si>
  <si>
    <t>Ban QLDA huyện Cẩm Xuyên</t>
  </si>
  <si>
    <t>Ban QLDA huyện Thạch Hà</t>
  </si>
  <si>
    <t>Ban QLDA huyện Can Lộc</t>
  </si>
  <si>
    <t>Ban QLDA huyện Lộc Hà</t>
  </si>
  <si>
    <t>Ban QLDA thị xã Hồng Lĩnh</t>
  </si>
  <si>
    <t>Ban QLDA huyện Nghi Xuân</t>
  </si>
  <si>
    <t>Ban QLDA huyện Đức Thọ</t>
  </si>
  <si>
    <t>Ban QLDA huyện Hương Sơn</t>
  </si>
  <si>
    <t>Ban QLDA huyện Vũ Quang</t>
  </si>
  <si>
    <t>Ban QLDA huyện Hương Khê</t>
  </si>
  <si>
    <t>Tổng đội TNXP-XDKT vùng Tây Sơn - Hương Sơn</t>
  </si>
  <si>
    <t>Tổng đội TNXP-XDKT vùng Phúc Trạch - Hương Khê</t>
  </si>
  <si>
    <t>Trung tâm HN và PTKT thủy sản TNXP Hà Tĩnh</t>
  </si>
  <si>
    <t>Trung tâm Dạy nghề và Hỗ trợ nông dân</t>
  </si>
  <si>
    <t>Ban BT- HT-TĐC thủy điện Ngàn Trươi - Cẩm Trang</t>
  </si>
  <si>
    <t>BC Phụ trách giải phòng mặt bằng huyện Thạch Hà</t>
  </si>
  <si>
    <t>1 HĐ 3604</t>
  </si>
  <si>
    <t>Bộ phận chuyên trách giú việc BC Phụ trách giải phòng mặt bằng thị xã Kỳ Anh</t>
  </si>
  <si>
    <t>Ban QLDA đầu tư xây dựng thành phố Hà Tĩnh</t>
  </si>
  <si>
    <t>có thêm 3 HĐ 3604</t>
  </si>
  <si>
    <t>Trong đó có 10 HĐ 3604</t>
  </si>
  <si>
    <t>trong đó có 1 HĐ 3604</t>
  </si>
  <si>
    <t>để bù biên chế TTYT đang dư 2 biên chế</t>
  </si>
  <si>
    <t>trong đó có 2 HĐ 3604</t>
  </si>
  <si>
    <t>BV Phục hồi chức năng</t>
  </si>
  <si>
    <t>BV đa khoa KV Cửa khẩu quốc tế Cầu Treo</t>
  </si>
  <si>
    <t>Trung tâm Pháp y và Giám định Y khoa</t>
  </si>
  <si>
    <t>Đơn vị sự nghiệp lĩnh vực Y tế</t>
  </si>
  <si>
    <t>Tuyến tỉnh</t>
  </si>
  <si>
    <t>nhập các huyện, thành phố, thị xã</t>
  </si>
  <si>
    <t>ỦY BAN NHÂN DÂN</t>
  </si>
  <si>
    <t>TỈNH HÀ TĨNH</t>
  </si>
  <si>
    <t>Tên cơ quan quyết định thành lập (cho phép thành lập)</t>
  </si>
  <si>
    <t>Biên chế được giao thực hiện năm 2014</t>
  </si>
  <si>
    <t>Biên chế có mặt đến 31/10/2014</t>
  </si>
  <si>
    <t>Kế hoạch biên chế năm 2016</t>
  </si>
  <si>
    <t>Kế hoạch biên chế năm 2014</t>
  </si>
  <si>
    <t>Biên chế thực hiện tự bảo đảm kinh phí</t>
  </si>
  <si>
    <t>Kế hoạch biên chế năm 2013 (giảm 5%)</t>
  </si>
  <si>
    <t>Sau khi đã giảm, thừa thiếu so với hiện có</t>
  </si>
  <si>
    <t xml:space="preserve">Phương án giữ lại biên chế thực hiện thu hút </t>
  </si>
  <si>
    <t xml:space="preserve">Tỷ lệ 4% </t>
  </si>
  <si>
    <t>Sau giảm 3% so với HC</t>
  </si>
  <si>
    <t>Sau giảm 5% so với HC</t>
  </si>
  <si>
    <t>Tăng, giảm BC giữa kế hoạch  năm 2015         so với năm 2014</t>
  </si>
  <si>
    <t>Ghi chú 2012</t>
  </si>
  <si>
    <t>Biên chế có mặt tính đến 01/01/2016</t>
  </si>
  <si>
    <t>Biên chế có mặt tính đến 31/12/2016</t>
  </si>
  <si>
    <t>Nghỉ hưu năm 2015 (31/12/2015)</t>
  </si>
  <si>
    <t>Kế hoạch số lượng người làm việc năm 2017</t>
  </si>
  <si>
    <t>Số lượng người làm việc có mặt tính đến 31/12/2017</t>
  </si>
  <si>
    <t>Kế hoạch số lượng người làm việc năm 2018</t>
  </si>
  <si>
    <t>Biên chế viên chức</t>
  </si>
  <si>
    <t>HĐ theo NĐ 68</t>
  </si>
  <si>
    <t>Biên chế thực hiện tự đảm bảo kinh phí</t>
  </si>
  <si>
    <t>Biên chế do ngân sách đảm bảo</t>
  </si>
  <si>
    <t>Tổng</t>
  </si>
  <si>
    <t>Nghỉ đúng tuổi</t>
  </si>
  <si>
    <t xml:space="preserve">Nghỉ theo Nghị định số 108/2015/NĐ-CP </t>
  </si>
  <si>
    <t xml:space="preserve">Biên chế do NN cấp ngân sách </t>
  </si>
  <si>
    <t>BC công chức</t>
  </si>
  <si>
    <t xml:space="preserve">BC viên chức </t>
  </si>
  <si>
    <t xml:space="preserve">Tổng </t>
  </si>
  <si>
    <t>HĐ
68</t>
  </si>
  <si>
    <t xml:space="preserve">Biên chế </t>
  </si>
  <si>
    <t xml:space="preserve">Biên chế Công chức </t>
  </si>
  <si>
    <t>Hỗ trợ bằng NSNN</t>
  </si>
  <si>
    <t>HĐ68</t>
  </si>
  <si>
    <t xml:space="preserve">Biên chế do NN cấp NS </t>
  </si>
  <si>
    <t>Biên chế tự ĐB KP</t>
  </si>
  <si>
    <t>TỔNG CỘNG</t>
  </si>
  <si>
    <t>Uỷ ban MTTQ tỉnh</t>
  </si>
  <si>
    <t>Hội LHPN tỉnh</t>
  </si>
  <si>
    <t>Tự bảo đảm</t>
  </si>
  <si>
    <t>Tỉnh uỷ</t>
  </si>
  <si>
    <t>Hội Người mù</t>
  </si>
  <si>
    <t>Hội Liên hiệp Văn học nghệ thuật</t>
  </si>
  <si>
    <t>Liên hiệp các Hội KH-KT</t>
  </si>
  <si>
    <t>Liên hiệp các tổ chức hữu nghị</t>
  </si>
  <si>
    <t>Liên minh các Hợp tác xã</t>
  </si>
  <si>
    <t>Bổ sung 01 HĐ 68 (có ý kiến của Chủ tịch)</t>
  </si>
  <si>
    <t>Hội Chữ thập đỏ huyện Kỳ Anh</t>
  </si>
  <si>
    <t>UBND huyện Kỳ Anh</t>
  </si>
  <si>
    <t>Hội Chữ thập đỏ thị xã Kỳ Anh</t>
  </si>
  <si>
    <t>Hội Chữ thập đỏ huyện Cẩm Xuyên</t>
  </si>
  <si>
    <t>UBND huyện Cẩm Xuyên</t>
  </si>
  <si>
    <t>Hội Chữ thập đỏ thành phố Hà Tĩnh</t>
  </si>
  <si>
    <t>UBND TP Hà Tĩnh</t>
  </si>
  <si>
    <t>Hội Chữ thập đỏ huyện Hương Khê</t>
  </si>
  <si>
    <t>UBND huyện Hương Khê</t>
  </si>
  <si>
    <t>Hội Chữ thập đỏ huyện Thạch Hà</t>
  </si>
  <si>
    <t>UBND huyện Thạch Hà</t>
  </si>
  <si>
    <t>Hội Chữ thập đỏ huyện Can Lộc</t>
  </si>
  <si>
    <t>UBND huyện Can Lộc</t>
  </si>
  <si>
    <t>Hội Chữ thập đỏ thị xã Hồng Lĩnh</t>
  </si>
  <si>
    <t>UBND TX Hồng Lĩnh</t>
  </si>
  <si>
    <t>Hội Chữ thập đỏ huyện Nghi Xuân</t>
  </si>
  <si>
    <t>UBND huyện Nghi Xuân</t>
  </si>
  <si>
    <t>Hội Chữ thập đỏ huyện Đức Thọ</t>
  </si>
  <si>
    <t>UBND huyện Đức Thọ</t>
  </si>
  <si>
    <t>Hội Chữ thập đỏ huyện Hương Sơn</t>
  </si>
  <si>
    <t>UBND huyện Hương Sơn</t>
  </si>
  <si>
    <t>Hội Chữ thập đỏ huyện Vũ Quang</t>
  </si>
  <si>
    <t>UBND huyện Vũ Quang</t>
  </si>
  <si>
    <t>Hội Chữ thập đỏ huyện Lộc Hà</t>
  </si>
  <si>
    <t>UBND huyện Lộc Hà</t>
  </si>
  <si>
    <t>Hội Người mù huyện Kỳ Anh</t>
  </si>
  <si>
    <t>Hội Người mù thị xã Kỳ Anh</t>
  </si>
  <si>
    <t>Hội Người mù huyện Cẩm Xuyên</t>
  </si>
  <si>
    <t>Hội Người mù thành phố Hà Tĩnh</t>
  </si>
  <si>
    <t>Hội Người mù huyện Hương Khê</t>
  </si>
  <si>
    <t>Hội Người mù huyện Thạch Hà</t>
  </si>
  <si>
    <t>Hội Người mù huyện Can Lộc</t>
  </si>
  <si>
    <t>Hội Người mù thị xã Hồng Lĩnh</t>
  </si>
  <si>
    <t>Hội Người mù huyện Nghi Xuân</t>
  </si>
  <si>
    <t>Hội Người mù huyện Đức Thọ</t>
  </si>
  <si>
    <t>Hội Người mù huyện Hương Sơn</t>
  </si>
  <si>
    <t>Hội Người mù huyện Vũ Quang</t>
  </si>
  <si>
    <t>Hội Người mù huyện Lộc Hà</t>
  </si>
  <si>
    <t>Hội người cao tuổi huyện Kỳ Anh</t>
  </si>
  <si>
    <t>Hội người cao tuổi thị xã Kỳ Anh</t>
  </si>
  <si>
    <t>Hội người cao tuổi huyện Cẩm Xuyên</t>
  </si>
  <si>
    <t>Hội người cao tuổi thành phố Hà Tĩnh</t>
  </si>
  <si>
    <t>Hội người cao tuổi huyện Hương Khê</t>
  </si>
  <si>
    <t>Hội người cao tuổi huyện Thạch Hà</t>
  </si>
  <si>
    <t>Hội người cao tuổi huyện Can Lộc</t>
  </si>
  <si>
    <t>Hội người cao tuổi thị xã Hồng Lĩnh</t>
  </si>
  <si>
    <t>Hội người cao tuổi huyện Nghi Xuân</t>
  </si>
  <si>
    <t>Hội người cao tuổi huyện Đức Thọ</t>
  </si>
  <si>
    <t>Hội người cao tuổi huyện Hương Sơn</t>
  </si>
  <si>
    <t>Hội người cao tuổi huyện Vũ Quang</t>
  </si>
  <si>
    <t>Hội người cao tuổi huyện Lộc Hà</t>
  </si>
  <si>
    <t>Lãnh đạo, Văn phòng Đoàn ĐBQH, HĐND và UBND tỉnh</t>
  </si>
  <si>
    <t>UỶ BAN NHÂN DÂN</t>
  </si>
  <si>
    <t>Trung tâm Lưu trữ lịch sử tỉnh</t>
  </si>
  <si>
    <t>Văn phòng Đăng ký đất đai</t>
  </si>
  <si>
    <t>cộng 1 TTDN nghi xuân và trừ 14 TTDN Hồng Lĩnh</t>
  </si>
  <si>
    <t>Trung tâm Văn hóa - Truyền thông huyện Kỳ Anh</t>
  </si>
  <si>
    <t>Trung tâmVăn hóa - Truyền thông thị xã Kỳ Anh</t>
  </si>
  <si>
    <t>Trung tâm Văn hóa - Truyền thông thành phố Hà Tĩnh</t>
  </si>
  <si>
    <t>Trung tâm Văn hóa - Truyền thông huyện Thạch Hà</t>
  </si>
  <si>
    <t>Trung tâm Văn hóa - Truyền thông huyện Lộc Hà</t>
  </si>
  <si>
    <t>Trung tâmVăn hóa - Truyền thông huyện Can Lộc</t>
  </si>
  <si>
    <t>Trung tâm Văn hóa - Truyền thông huyện Hương Khê</t>
  </si>
  <si>
    <t>Trung tâm Văn hóa - Truyền thông huyện Hương Sơn</t>
  </si>
  <si>
    <t>Trung tâm Văn hóa - Truyền thông huyện Vũ Quang</t>
  </si>
  <si>
    <t>Trung tâm Văn hóa - Truyền thông huyện Đức Thọ</t>
  </si>
  <si>
    <t>Trung tâm Văn hóa - Truyền thông huyện Nghi Xuân</t>
  </si>
  <si>
    <t>VII</t>
  </si>
  <si>
    <t>công 7 biên chế CĐ Y và 14 biên chế TTDN Hồng Lĩnh</t>
  </si>
  <si>
    <t>Trung tâm Bồi dưỡng nghiệp vụ sư phạm và Giáo dục thường xuyên tỉnh</t>
  </si>
  <si>
    <t>Trung tâm Kiểm nghiệm Thuốc, Mỹ phẩm, Thực phẩm</t>
  </si>
  <si>
    <t>Ban Quản lý rừng phòng hộ Hương Khê</t>
  </si>
  <si>
    <t>nhập 14 biên chế TT DN Hồng Lĩnh và giảm 2 biên chế sang tự chủ</t>
  </si>
  <si>
    <t xml:space="preserve">trừ chuyển 141 biên chế y tế trường học </t>
  </si>
  <si>
    <t>trừ chuyển 119 biên chế y tế trường học</t>
  </si>
  <si>
    <t>trừ chuyển 108 biên chế y tế trường học</t>
  </si>
  <si>
    <t>trừ chuyển 39 biên chế y tế trường học</t>
  </si>
  <si>
    <t>Trung tâm Dịch vụ hạ tầng và môi trường đô thị thị xã Kỳ Anh</t>
  </si>
  <si>
    <t>Đơn vị tự chủ bộ máy năm 2018</t>
  </si>
  <si>
    <t>Đơn vị tự chủ bộ máy năm 2019</t>
  </si>
  <si>
    <t>Đơn vị tự chủ bộ máy năm 2020</t>
  </si>
  <si>
    <t>Trường Cao đẳng Nguyễn Du</t>
  </si>
  <si>
    <t xml:space="preserve">đề nghị giảm 1 bc </t>
  </si>
  <si>
    <t>trong đó 1 HĐ 3604</t>
  </si>
  <si>
    <t>Có mặt đến 31/12/2018</t>
  </si>
  <si>
    <t>Kế hoạch số lượng người làm việc năm 2019</t>
  </si>
  <si>
    <t xml:space="preserve">Tăng (+), giảm (-) số người làm việc năm 2019 so với năm 2018 </t>
  </si>
  <si>
    <t>PHỤ LỤC I</t>
  </si>
  <si>
    <t>PHỤ LỤC II</t>
  </si>
  <si>
    <t>PHỤ LỤC III</t>
  </si>
  <si>
    <t>Thực hiện NQ 580/UBTVQH</t>
  </si>
  <si>
    <t>đã trừ 407 biên chế y tế trường học</t>
  </si>
  <si>
    <t>Văn phòng Đoàn ĐBQH, HĐND và UBND tỉnh</t>
  </si>
  <si>
    <t>Lãnh đạo HĐND và UBND tỉnh</t>
  </si>
  <si>
    <t>Trung tâm Thông tin, Công báo, Tin học</t>
  </si>
  <si>
    <t>Biên chế Chi cục Quản lý thị trường chuyển Bộ Công Thương</t>
  </si>
  <si>
    <t>ĐƠN VỊ TỰ CHỦ NHÓM II</t>
  </si>
  <si>
    <t>ĐƠN VỊ TỰ CHỦ NHÓM III</t>
  </si>
  <si>
    <t>Chuyển sang đơn vị tự chủ</t>
  </si>
  <si>
    <t>BV đa khoa thị xã Kỳ Anh</t>
  </si>
  <si>
    <t>SỐ LƯỢNG NGƯỜI LÀM VIỆC TRONG ĐƠN VỊ SỰ NGHIỆP CÔNG LẬP TỰ CHỦ NĂM 2019</t>
  </si>
  <si>
    <t>KẾ HOẠCH
SỐ LƯỢNG NGƯỜI LÀM VIỆC TRONG ĐƠN VỊ SỰ NGHIỆP CÔNG LẬP NĂM 2019</t>
  </si>
  <si>
    <t>KÊ HOẠCH
SỐ LƯỢNG NGƯỜI LÀM VIỆC TRONG CÁC TỔ CHỨC HỘI, ĐOÀN THỂ NĂM 2019</t>
  </si>
  <si>
    <t>PHỤ LỤC IV</t>
  </si>
  <si>
    <t>16.1</t>
  </si>
  <si>
    <t>16.2</t>
  </si>
  <si>
    <t>16.3</t>
  </si>
  <si>
    <t>13.1</t>
  </si>
  <si>
    <t>13.2</t>
  </si>
  <si>
    <t>9.3</t>
  </si>
  <si>
    <t>9.2</t>
  </si>
  <si>
    <t>9.1</t>
  </si>
  <si>
    <t>4.8</t>
  </si>
  <si>
    <t>4.7</t>
  </si>
  <si>
    <t>4.6</t>
  </si>
  <si>
    <t>ỦY BAN NHÂN DÂN TỈNH</t>
  </si>
  <si>
    <t>(Kèm theo Quyết định số: 07/QĐ-UBND ngày 03/01/2019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</si>
</sst>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2" x14ac:knownFonts="1">
    <font>
      <sz val="11"/>
      <color theme="1"/>
      <name val="Calibri"/>
      <family val="2"/>
      <scheme val="minor"/>
    </font>
    <font>
      <sz val="12"/>
      <name val=".VnTime"/>
      <family val="2"/>
    </font>
    <font>
      <b/>
      <sz val="12"/>
      <name val="Times New Roman"/>
      <family val="1"/>
    </font>
    <font>
      <sz val="12"/>
      <name val="Times New Roman"/>
      <family val="1"/>
    </font>
    <font>
      <i/>
      <sz val="13"/>
      <name val="Times New Roman"/>
      <family val="1"/>
    </font>
    <font>
      <sz val="14"/>
      <name val="Times New Roman"/>
      <family val="1"/>
    </font>
    <font>
      <sz val="10"/>
      <name val="Times New Roman"/>
      <family val="1"/>
    </font>
    <font>
      <b/>
      <sz val="14"/>
      <name val="Times New Roman"/>
      <family val="1"/>
    </font>
    <font>
      <sz val="10"/>
      <name val="Arial"/>
      <family val="2"/>
    </font>
    <font>
      <sz val="12"/>
      <name val="Arial"/>
      <family val="2"/>
    </font>
    <font>
      <i/>
      <sz val="12"/>
      <name val="Times New Roman"/>
      <family val="1"/>
    </font>
    <font>
      <i/>
      <sz val="11"/>
      <name val="Times New Roman"/>
      <family val="1"/>
    </font>
    <font>
      <b/>
      <sz val="11"/>
      <name val="Times New Roman"/>
      <family val="1"/>
    </font>
    <font>
      <sz val="12"/>
      <name val=".VnTime"/>
      <family val="2"/>
    </font>
    <font>
      <sz val="11"/>
      <name val="Times New Roman"/>
      <family val="1"/>
    </font>
    <font>
      <sz val="10"/>
      <name val="Arial"/>
      <family val="2"/>
    </font>
    <font>
      <sz val="11"/>
      <name val="Times"/>
      <family val="1"/>
    </font>
    <font>
      <b/>
      <sz val="11"/>
      <name val="Times"/>
      <family val="1"/>
    </font>
    <font>
      <i/>
      <sz val="10"/>
      <name val="Arial"/>
      <family val="2"/>
    </font>
    <font>
      <b/>
      <sz val="12"/>
      <name val=".VnTime"/>
      <family val="2"/>
    </font>
    <font>
      <sz val="11"/>
      <color theme="1"/>
      <name val="Times New Roman"/>
      <family val="2"/>
    </font>
    <font>
      <b/>
      <sz val="8"/>
      <name val="Times New Roman"/>
      <family val="1"/>
    </font>
    <font>
      <b/>
      <sz val="10"/>
      <name val="Times New Roman"/>
      <family val="1"/>
    </font>
    <font>
      <sz val="11"/>
      <color theme="1"/>
      <name val="Calibri"/>
      <family val="2"/>
      <scheme val="minor"/>
    </font>
    <font>
      <b/>
      <sz val="11"/>
      <color rgb="FFFF0000"/>
      <name val="Times New Roman"/>
      <family val="1"/>
    </font>
    <font>
      <sz val="12"/>
      <color rgb="FFFF0000"/>
      <name val="Times New Roman"/>
      <family val="1"/>
    </font>
    <font>
      <sz val="12"/>
      <color indexed="8"/>
      <name val="Times New Roman"/>
      <family val="1"/>
    </font>
    <font>
      <sz val="11"/>
      <name val="Times New Roman"/>
      <family val="1"/>
      <charset val="163"/>
    </font>
    <font>
      <b/>
      <sz val="11"/>
      <name val="Times New Roman"/>
      <family val="1"/>
      <charset val="163"/>
    </font>
    <font>
      <sz val="8"/>
      <name val="Times New Roman"/>
      <family val="1"/>
      <charset val="163"/>
    </font>
    <font>
      <sz val="8"/>
      <name val="Times New Roman"/>
      <family val="1"/>
    </font>
    <font>
      <i/>
      <sz val="10"/>
      <name val="Times New Roman"/>
      <family val="1"/>
    </font>
    <font>
      <sz val="12"/>
      <name val="Times New Roman"/>
      <family val="1"/>
      <charset val="163"/>
    </font>
    <font>
      <sz val="10"/>
      <name val=".VnTime"/>
      <family val="2"/>
    </font>
    <font>
      <sz val="12"/>
      <color theme="1"/>
      <name val="Times New Roman"/>
      <family val="2"/>
    </font>
    <font>
      <sz val="12"/>
      <color theme="1"/>
      <name val="Times New Roman"/>
      <family val="1"/>
    </font>
    <font>
      <b/>
      <sz val="12"/>
      <color theme="1"/>
      <name val="Times New Roman"/>
      <family val="1"/>
    </font>
    <font>
      <i/>
      <sz val="12"/>
      <color theme="1"/>
      <name val="Times New Roman"/>
      <family val="1"/>
    </font>
    <font>
      <sz val="11"/>
      <name val="Arial"/>
      <family val="2"/>
    </font>
    <font>
      <sz val="12"/>
      <color indexed="10"/>
      <name val="Times New Roman"/>
      <family val="1"/>
    </font>
    <font>
      <sz val="12"/>
      <color rgb="FF7030A0"/>
      <name val="Times New Roman"/>
      <family val="1"/>
    </font>
    <font>
      <b/>
      <sz val="12"/>
      <color rgb="FFC00000"/>
      <name val="Times New Roman"/>
      <family val="1"/>
    </font>
    <font>
      <b/>
      <sz val="12"/>
      <color rgb="FF7030A0"/>
      <name val="Times New Roman"/>
      <family val="1"/>
    </font>
    <font>
      <b/>
      <sz val="9"/>
      <name val="Times New Roman"/>
      <family val="1"/>
    </font>
    <font>
      <b/>
      <sz val="9"/>
      <name val=".VnTime"/>
      <family val="2"/>
    </font>
    <font>
      <sz val="11"/>
      <name val=".VnTime"/>
      <family val="2"/>
    </font>
    <font>
      <sz val="11"/>
      <color rgb="FFFF0000"/>
      <name val=".VnTime"/>
      <family val="2"/>
    </font>
    <font>
      <b/>
      <sz val="11"/>
      <name val=".VnTime"/>
      <family val="2"/>
    </font>
    <font>
      <i/>
      <sz val="11"/>
      <name val=".VnTime"/>
      <family val="2"/>
    </font>
    <font>
      <i/>
      <sz val="11"/>
      <name val="Times New Roman"/>
      <family val="1"/>
      <charset val="163"/>
    </font>
    <font>
      <i/>
      <sz val="11"/>
      <name val="Times"/>
      <family val="1"/>
    </font>
    <font>
      <i/>
      <sz val="8"/>
      <name val="Times New Roman"/>
      <family val="1"/>
    </font>
    <font>
      <sz val="9"/>
      <name val="Times New Roman"/>
      <family val="1"/>
    </font>
    <font>
      <sz val="8"/>
      <name val=".VnTime"/>
      <family val="2"/>
    </font>
    <font>
      <b/>
      <sz val="8"/>
      <name val=".VnTime"/>
      <family val="2"/>
    </font>
    <font>
      <sz val="8"/>
      <name val="Times"/>
      <family val="1"/>
    </font>
    <font>
      <b/>
      <sz val="8"/>
      <name val="Times"/>
      <family val="1"/>
    </font>
    <font>
      <i/>
      <sz val="8"/>
      <name val="Times New Roman"/>
      <family val="1"/>
      <charset val="163"/>
    </font>
    <font>
      <b/>
      <sz val="8"/>
      <name val="Times New Roman"/>
      <family val="1"/>
      <charset val="163"/>
    </font>
    <font>
      <b/>
      <i/>
      <sz val="11"/>
      <name val="Times New Roman"/>
      <family val="1"/>
    </font>
    <font>
      <b/>
      <sz val="10"/>
      <name val="Arial"/>
      <family val="2"/>
    </font>
    <font>
      <sz val="9"/>
      <name val="Arial"/>
      <family val="2"/>
    </font>
    <font>
      <sz val="8"/>
      <color rgb="FFFF0000"/>
      <name val="Times New Roman"/>
      <family val="1"/>
    </font>
    <font>
      <b/>
      <sz val="7"/>
      <name val="Times New Roman"/>
      <family val="1"/>
    </font>
    <font>
      <i/>
      <sz val="7"/>
      <name val="Times New Roman"/>
      <family val="1"/>
    </font>
    <font>
      <sz val="7"/>
      <name val="Times New Roman"/>
      <family val="1"/>
    </font>
    <font>
      <b/>
      <i/>
      <sz val="7"/>
      <name val="Times New Roman"/>
      <family val="1"/>
    </font>
    <font>
      <b/>
      <i/>
      <sz val="10"/>
      <name val="Times New Roman"/>
      <family val="1"/>
    </font>
    <font>
      <i/>
      <sz val="10"/>
      <color theme="1"/>
      <name val="Calibri"/>
      <family val="2"/>
      <scheme val="minor"/>
    </font>
    <font>
      <b/>
      <i/>
      <sz val="11"/>
      <name val=".VnTime"/>
      <family val="2"/>
    </font>
    <font>
      <i/>
      <sz val="10"/>
      <color theme="1"/>
      <name val="Times New Roman"/>
      <family val="1"/>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s>
  <cellStyleXfs count="19">
    <xf numFmtId="0" fontId="0" fillId="0" borderId="0"/>
    <xf numFmtId="0" fontId="1" fillId="0" borderId="0"/>
    <xf numFmtId="0" fontId="8" fillId="0" borderId="0"/>
    <xf numFmtId="0" fontId="13" fillId="0" borderId="0"/>
    <xf numFmtId="0" fontId="15" fillId="0" borderId="0"/>
    <xf numFmtId="43" fontId="1" fillId="0" borderId="0" applyFont="0" applyFill="0" applyBorder="0" applyAlignment="0" applyProtection="0"/>
    <xf numFmtId="0" fontId="20" fillId="0" borderId="0"/>
    <xf numFmtId="0" fontId="8" fillId="0" borderId="0"/>
    <xf numFmtId="43" fontId="23" fillId="0" borderId="0" applyFont="0" applyFill="0" applyBorder="0" applyAlignment="0" applyProtection="0"/>
    <xf numFmtId="0" fontId="1" fillId="0" borderId="0"/>
    <xf numFmtId="43" fontId="8" fillId="0" borderId="0" applyFont="0" applyFill="0" applyBorder="0" applyAlignment="0" applyProtection="0"/>
    <xf numFmtId="0" fontId="23" fillId="0" borderId="0"/>
    <xf numFmtId="0" fontId="8" fillId="0" borderId="0"/>
    <xf numFmtId="0" fontId="32" fillId="0" borderId="0"/>
    <xf numFmtId="0" fontId="1" fillId="0" borderId="0"/>
    <xf numFmtId="0" fontId="8" fillId="0" borderId="0"/>
    <xf numFmtId="0" fontId="1" fillId="0" borderId="0"/>
    <xf numFmtId="0" fontId="34" fillId="0" borderId="0"/>
    <xf numFmtId="0" fontId="8" fillId="0" borderId="0"/>
  </cellStyleXfs>
  <cellXfs count="448">
    <xf numFmtId="0" fontId="0" fillId="0" borderId="0" xfId="0"/>
    <xf numFmtId="0" fontId="8" fillId="0" borderId="0" xfId="2"/>
    <xf numFmtId="0" fontId="9" fillId="0" borderId="0" xfId="2" applyFont="1"/>
    <xf numFmtId="0" fontId="3" fillId="0" borderId="0" xfId="2" applyFont="1" applyAlignment="1">
      <alignment horizontal="center"/>
    </xf>
    <xf numFmtId="0" fontId="3" fillId="0" borderId="0" xfId="2" applyFont="1" applyAlignment="1"/>
    <xf numFmtId="0" fontId="5" fillId="0" borderId="0" xfId="2" applyFont="1" applyAlignment="1"/>
    <xf numFmtId="0" fontId="8" fillId="0" borderId="0" xfId="2" applyAlignment="1">
      <alignment vertical="top" wrapText="1"/>
    </xf>
    <xf numFmtId="0" fontId="13" fillId="0" borderId="0" xfId="3" applyFont="1" applyFill="1"/>
    <xf numFmtId="0" fontId="2" fillId="0" borderId="0" xfId="3" applyFont="1" applyFill="1" applyAlignment="1"/>
    <xf numFmtId="0" fontId="3" fillId="0" borderId="0" xfId="3" applyFont="1" applyFill="1"/>
    <xf numFmtId="0" fontId="5" fillId="0" borderId="0" xfId="3" applyFont="1" applyFill="1" applyAlignment="1">
      <alignment horizontal="center"/>
    </xf>
    <xf numFmtId="0" fontId="5" fillId="0" borderId="0" xfId="3" applyFont="1" applyFill="1" applyAlignment="1">
      <alignment horizontal="left" vertical="center"/>
    </xf>
    <xf numFmtId="0" fontId="5" fillId="0" borderId="0" xfId="3" applyFont="1" applyFill="1"/>
    <xf numFmtId="0" fontId="5" fillId="0" borderId="0" xfId="3" applyFont="1" applyFill="1" applyAlignment="1">
      <alignment horizontal="right"/>
    </xf>
    <xf numFmtId="0" fontId="4" fillId="0" borderId="0" xfId="3" applyFont="1" applyFill="1" applyBorder="1" applyAlignment="1">
      <alignment horizontal="right" vertical="center"/>
    </xf>
    <xf numFmtId="0" fontId="13" fillId="0" borderId="0" xfId="3" applyFont="1" applyFill="1" applyAlignment="1">
      <alignment horizontal="center"/>
    </xf>
    <xf numFmtId="0" fontId="13" fillId="0" borderId="0" xfId="3" applyFont="1" applyFill="1" applyAlignment="1">
      <alignment horizontal="left" vertical="center"/>
    </xf>
    <xf numFmtId="0" fontId="1" fillId="0" borderId="0" xfId="1" applyFont="1" applyFill="1"/>
    <xf numFmtId="0" fontId="17" fillId="0" borderId="0" xfId="1" applyFont="1" applyFill="1"/>
    <xf numFmtId="0" fontId="18" fillId="0" borderId="0" xfId="2" applyFont="1" applyAlignment="1">
      <alignment horizontal="center"/>
    </xf>
    <xf numFmtId="0" fontId="19" fillId="0" borderId="0" xfId="1" applyFont="1" applyFill="1"/>
    <xf numFmtId="0" fontId="12" fillId="0" borderId="2" xfId="0" applyFont="1" applyFill="1" applyBorder="1" applyAlignment="1">
      <alignment horizontal="center" vertical="center"/>
    </xf>
    <xf numFmtId="0" fontId="3" fillId="0" borderId="0" xfId="2" applyFont="1" applyBorder="1" applyAlignment="1">
      <alignment horizontal="center" vertical="center" wrapText="1"/>
    </xf>
    <xf numFmtId="0" fontId="3" fillId="0" borderId="0" xfId="2" applyFont="1" applyBorder="1" applyAlignment="1">
      <alignment vertical="center" wrapText="1"/>
    </xf>
    <xf numFmtId="0" fontId="9" fillId="0" borderId="0" xfId="2" applyFont="1" applyAlignment="1">
      <alignment horizontal="center"/>
    </xf>
    <xf numFmtId="0" fontId="3" fillId="0" borderId="0" xfId="2" quotePrefix="1" applyFont="1" applyBorder="1" applyAlignment="1">
      <alignment horizontal="left" vertical="top" wrapText="1"/>
    </xf>
    <xf numFmtId="0" fontId="14" fillId="2" borderId="2" xfId="14" applyFont="1" applyFill="1" applyBorder="1" applyAlignment="1">
      <alignment horizontal="center" vertical="center" wrapText="1"/>
    </xf>
    <xf numFmtId="0" fontId="14" fillId="2" borderId="2" xfId="0" applyFont="1" applyFill="1" applyBorder="1" applyAlignment="1">
      <alignment horizontal="left" vertical="center" wrapText="1"/>
    </xf>
    <xf numFmtId="0" fontId="10" fillId="0" borderId="0" xfId="2" applyFont="1" applyBorder="1" applyAlignment="1">
      <alignment vertical="top" wrapText="1"/>
    </xf>
    <xf numFmtId="0" fontId="3" fillId="2" borderId="13" xfId="18"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0" borderId="0" xfId="2" applyFont="1" applyBorder="1" applyAlignment="1">
      <alignment horizontal="left" vertical="top" wrapText="1"/>
    </xf>
    <xf numFmtId="0" fontId="14" fillId="0" borderId="0" xfId="2" applyFont="1" applyBorder="1" applyAlignment="1">
      <alignment horizontal="left" vertical="center" wrapText="1"/>
    </xf>
    <xf numFmtId="0" fontId="38" fillId="0" borderId="0" xfId="2" applyFont="1" applyAlignment="1">
      <alignment horizontal="left"/>
    </xf>
    <xf numFmtId="1" fontId="2" fillId="2" borderId="2" xfId="2" applyNumberFormat="1" applyFont="1" applyFill="1" applyBorder="1" applyAlignment="1">
      <alignment horizontal="center" vertical="center" wrapText="1"/>
    </xf>
    <xf numFmtId="0" fontId="3" fillId="2" borderId="0" xfId="2" applyFont="1" applyFill="1"/>
    <xf numFmtId="0" fontId="10" fillId="2" borderId="0" xfId="2" applyFont="1" applyFill="1" applyAlignment="1"/>
    <xf numFmtId="0" fontId="10" fillId="2" borderId="0" xfId="2" applyFont="1" applyFill="1" applyBorder="1" applyAlignment="1"/>
    <xf numFmtId="0" fontId="10" fillId="2" borderId="0" xfId="2" applyFont="1" applyFill="1" applyBorder="1" applyAlignment="1">
      <alignment vertical="top" wrapText="1"/>
    </xf>
    <xf numFmtId="0" fontId="10" fillId="2" borderId="1" xfId="2" applyFont="1" applyFill="1" applyBorder="1" applyAlignment="1">
      <alignment horizontal="center" vertical="top" wrapText="1"/>
    </xf>
    <xf numFmtId="12" fontId="3" fillId="2" borderId="2" xfId="8"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25" fillId="2" borderId="2" xfId="2" applyFont="1" applyFill="1" applyBorder="1" applyAlignment="1">
      <alignment horizontal="center" vertical="center" wrapText="1"/>
    </xf>
    <xf numFmtId="0" fontId="3" fillId="2" borderId="15" xfId="18" applyFont="1" applyFill="1" applyBorder="1" applyAlignment="1">
      <alignment horizontal="center" vertical="center" wrapText="1"/>
    </xf>
    <xf numFmtId="0" fontId="3" fillId="2" borderId="0" xfId="2" applyFont="1" applyFill="1" applyBorder="1" applyAlignment="1">
      <alignment vertical="center" wrapText="1"/>
    </xf>
    <xf numFmtId="0" fontId="9" fillId="2" borderId="0" xfId="2" applyFont="1" applyFill="1"/>
    <xf numFmtId="0" fontId="3" fillId="0" borderId="0" xfId="2" quotePrefix="1" applyFont="1" applyBorder="1" applyAlignment="1">
      <alignment horizontal="left" vertical="top" wrapText="1"/>
    </xf>
    <xf numFmtId="0" fontId="16" fillId="2" borderId="2" xfId="0" applyFont="1" applyFill="1" applyBorder="1" applyAlignment="1">
      <alignment horizontal="center" vertical="center" wrapText="1"/>
    </xf>
    <xf numFmtId="0" fontId="45" fillId="2" borderId="2" xfId="14" applyFont="1" applyFill="1" applyBorder="1" applyAlignment="1">
      <alignment horizontal="center" vertical="center" wrapText="1"/>
    </xf>
    <xf numFmtId="0" fontId="14" fillId="2" borderId="2" xfId="3" applyFont="1" applyFill="1" applyBorder="1" applyAlignment="1">
      <alignment horizontal="center" vertical="center" wrapText="1"/>
    </xf>
    <xf numFmtId="0" fontId="16" fillId="2" borderId="0" xfId="0" applyFont="1" applyFill="1" applyAlignment="1">
      <alignment horizontal="center" vertical="center" wrapText="1"/>
    </xf>
    <xf numFmtId="0" fontId="3" fillId="2" borderId="2" xfId="11"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16"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26" fillId="2" borderId="2" xfId="2" applyFont="1" applyFill="1" applyBorder="1" applyAlignment="1">
      <alignment horizontal="center" vertical="center" wrapText="1"/>
    </xf>
    <xf numFmtId="0" fontId="39" fillId="2" borderId="2" xfId="2" applyFont="1" applyFill="1" applyBorder="1" applyAlignment="1">
      <alignment horizontal="center" vertical="center" wrapText="1"/>
    </xf>
    <xf numFmtId="0" fontId="36" fillId="2" borderId="2" xfId="2" applyFont="1" applyFill="1" applyBorder="1" applyAlignment="1">
      <alignment horizontal="center" vertical="center" wrapText="1"/>
    </xf>
    <xf numFmtId="0" fontId="35" fillId="2" borderId="2" xfId="2" applyFont="1" applyFill="1" applyBorder="1" applyAlignment="1">
      <alignment horizontal="center" vertical="center" wrapText="1"/>
    </xf>
    <xf numFmtId="0" fontId="3" fillId="2" borderId="2"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6"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0" xfId="2" applyFont="1" applyFill="1" applyAlignment="1">
      <alignment horizontal="center" vertical="center"/>
    </xf>
    <xf numFmtId="0" fontId="3" fillId="2" borderId="15" xfId="2" applyFont="1" applyFill="1" applyBorder="1" applyAlignment="1">
      <alignment horizontal="left" vertical="center" wrapText="1"/>
    </xf>
    <xf numFmtId="0" fontId="3" fillId="2" borderId="2" xfId="0" applyFont="1" applyFill="1" applyBorder="1" applyAlignment="1">
      <alignment horizontal="left" vertical="center" wrapText="1"/>
    </xf>
    <xf numFmtId="0" fontId="12" fillId="0" borderId="2" xfId="3" applyFont="1" applyFill="1" applyBorder="1" applyAlignment="1">
      <alignment horizontal="center" vertical="center" wrapText="1"/>
    </xf>
    <xf numFmtId="0" fontId="47" fillId="0" borderId="0" xfId="3" applyFont="1" applyFill="1" applyAlignment="1">
      <alignment horizontal="center" vertical="center" wrapText="1"/>
    </xf>
    <xf numFmtId="0" fontId="2" fillId="2" borderId="8" xfId="2" applyFont="1" applyFill="1" applyBorder="1" applyAlignment="1">
      <alignment horizontal="center" vertical="center" wrapText="1"/>
    </xf>
    <xf numFmtId="0" fontId="3" fillId="2" borderId="16" xfId="18" applyFont="1" applyFill="1" applyBorder="1" applyAlignment="1">
      <alignment horizontal="center" vertical="center" wrapText="1"/>
    </xf>
    <xf numFmtId="0" fontId="3" fillId="2" borderId="3" xfId="2" applyFont="1" applyFill="1" applyBorder="1" applyAlignment="1">
      <alignment horizontal="center" vertical="center" wrapText="1"/>
    </xf>
    <xf numFmtId="0" fontId="12" fillId="0" borderId="2" xfId="3" applyFont="1" applyFill="1" applyBorder="1" applyAlignment="1">
      <alignment horizontal="left" vertical="center" wrapText="1"/>
    </xf>
    <xf numFmtId="0" fontId="11" fillId="0" borderId="2" xfId="3" applyFont="1" applyFill="1" applyBorder="1" applyAlignment="1">
      <alignment horizontal="center" vertical="center" wrapText="1"/>
    </xf>
    <xf numFmtId="0" fontId="11" fillId="0" borderId="2" xfId="3" applyFont="1" applyFill="1" applyBorder="1" applyAlignment="1">
      <alignment horizontal="left" vertical="center" wrapText="1"/>
    </xf>
    <xf numFmtId="0" fontId="48" fillId="0" borderId="0" xfId="3" applyFont="1" applyFill="1" applyAlignment="1">
      <alignment horizontal="center" vertical="center" wrapText="1"/>
    </xf>
    <xf numFmtId="0" fontId="21" fillId="0" borderId="2" xfId="3" applyFont="1" applyFill="1" applyBorder="1" applyAlignment="1">
      <alignment horizontal="center" vertical="center" wrapText="1"/>
    </xf>
    <xf numFmtId="0" fontId="51" fillId="0" borderId="2" xfId="3" applyFont="1" applyFill="1" applyBorder="1" applyAlignment="1">
      <alignment horizontal="center" vertical="center" wrapText="1"/>
    </xf>
    <xf numFmtId="0" fontId="17"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2" xfId="3" applyFont="1" applyFill="1" applyBorder="1" applyAlignment="1">
      <alignment horizontal="center" vertical="center" wrapText="1"/>
    </xf>
    <xf numFmtId="0" fontId="17" fillId="2" borderId="0" xfId="0" applyFont="1" applyFill="1" applyAlignment="1">
      <alignment horizontal="center" vertical="center" wrapText="1"/>
    </xf>
    <xf numFmtId="0" fontId="24" fillId="2" borderId="2" xfId="1" applyFont="1" applyFill="1" applyBorder="1" applyAlignment="1">
      <alignment horizontal="left" vertical="center" wrapText="1"/>
    </xf>
    <xf numFmtId="0" fontId="30" fillId="0" borderId="0" xfId="3" applyFont="1" applyFill="1" applyAlignment="1">
      <alignment horizontal="center"/>
    </xf>
    <xf numFmtId="0" fontId="56" fillId="2" borderId="2" xfId="0" applyFont="1" applyFill="1" applyBorder="1" applyAlignment="1">
      <alignment horizontal="center" vertical="center" wrapText="1"/>
    </xf>
    <xf numFmtId="0" fontId="55" fillId="2" borderId="2" xfId="0" applyFont="1" applyFill="1" applyBorder="1" applyAlignment="1">
      <alignment horizontal="center" vertical="center" wrapText="1"/>
    </xf>
    <xf numFmtId="0" fontId="21" fillId="2" borderId="2" xfId="1" quotePrefix="1" applyFont="1" applyFill="1" applyBorder="1" applyAlignment="1">
      <alignment horizontal="center" vertical="center" wrapText="1"/>
    </xf>
    <xf numFmtId="0" fontId="53" fillId="0" borderId="0" xfId="3" applyFont="1" applyFill="1" applyAlignment="1">
      <alignment horizontal="center"/>
    </xf>
    <xf numFmtId="0" fontId="57" fillId="2" borderId="2" xfId="13" applyFont="1" applyFill="1" applyBorder="1" applyAlignment="1">
      <alignment horizontal="center" vertical="center" wrapText="1"/>
    </xf>
    <xf numFmtId="0" fontId="49" fillId="2" borderId="2" xfId="13" applyFont="1" applyFill="1" applyBorder="1" applyAlignment="1">
      <alignment horizontal="left" vertical="center" wrapText="1"/>
    </xf>
    <xf numFmtId="0" fontId="49" fillId="2" borderId="11" xfId="1" applyFont="1" applyFill="1" applyBorder="1" applyAlignment="1">
      <alignment horizontal="center" vertical="center" wrapText="1"/>
    </xf>
    <xf numFmtId="0" fontId="50" fillId="2" borderId="11" xfId="0" applyFont="1" applyFill="1" applyBorder="1" applyAlignment="1">
      <alignment horizontal="center" vertical="center" wrapText="1"/>
    </xf>
    <xf numFmtId="0" fontId="11" fillId="2" borderId="2" xfId="3" applyFont="1" applyFill="1" applyBorder="1" applyAlignment="1">
      <alignment horizontal="center" vertical="center" wrapText="1"/>
    </xf>
    <xf numFmtId="0" fontId="48" fillId="2" borderId="0" xfId="14" applyFont="1" applyFill="1" applyAlignment="1">
      <alignment horizontal="center" vertical="center" wrapText="1"/>
    </xf>
    <xf numFmtId="0" fontId="12" fillId="2" borderId="8" xfId="4" applyFont="1" applyFill="1" applyBorder="1" applyAlignment="1">
      <alignment horizontal="center" vertical="center" wrapText="1"/>
    </xf>
    <xf numFmtId="0" fontId="59" fillId="2" borderId="8" xfId="4" applyFont="1" applyFill="1" applyBorder="1" applyAlignment="1">
      <alignment horizontal="center" vertical="center" wrapText="1"/>
    </xf>
    <xf numFmtId="0" fontId="60" fillId="2" borderId="0" xfId="4" applyFont="1" applyFill="1" applyAlignment="1">
      <alignment horizontal="center"/>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6" fillId="0" borderId="0" xfId="0" applyFont="1" applyFill="1" applyBorder="1"/>
    <xf numFmtId="0" fontId="14" fillId="0" borderId="0" xfId="0" applyFont="1" applyFill="1" applyBorder="1"/>
    <xf numFmtId="0" fontId="14" fillId="0" borderId="0" xfId="0" applyFont="1" applyFill="1" applyBorder="1" applyAlignment="1">
      <alignment horizontal="center"/>
    </xf>
    <xf numFmtId="0" fontId="12" fillId="0" borderId="0" xfId="0" applyFont="1" applyFill="1" applyBorder="1"/>
    <xf numFmtId="0" fontId="14" fillId="0" borderId="0" xfId="0" applyFont="1" applyFill="1"/>
    <xf numFmtId="0" fontId="14" fillId="0" borderId="0" xfId="0" applyFont="1" applyFill="1" applyAlignment="1">
      <alignment horizontal="justify" vertical="center"/>
    </xf>
    <xf numFmtId="0" fontId="12" fillId="0" borderId="0" xfId="0" applyFont="1" applyFill="1" applyAlignment="1">
      <alignment horizontal="center"/>
    </xf>
    <xf numFmtId="0" fontId="14" fillId="0" borderId="0" xfId="0" applyFont="1" applyFill="1" applyAlignment="1">
      <alignment horizontal="center"/>
    </xf>
    <xf numFmtId="0" fontId="38" fillId="0" borderId="0" xfId="0" applyFont="1" applyFill="1" applyAlignment="1">
      <alignment horizontal="justify"/>
    </xf>
    <xf numFmtId="0" fontId="12" fillId="0" borderId="0" xfId="0" applyFont="1" applyFill="1"/>
    <xf numFmtId="0" fontId="14" fillId="0" borderId="0" xfId="0" applyFont="1" applyFill="1" applyAlignment="1">
      <alignment horizontal="left"/>
    </xf>
    <xf numFmtId="0" fontId="22"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0" fontId="43" fillId="0" borderId="2" xfId="0" applyFont="1" applyFill="1" applyBorder="1" applyAlignment="1">
      <alignment horizontal="center" vertical="center"/>
    </xf>
    <xf numFmtId="0" fontId="22" fillId="0" borderId="2" xfId="0" applyFont="1" applyFill="1" applyBorder="1" applyAlignment="1">
      <alignment horizontal="left" vertical="center" wrapText="1"/>
    </xf>
    <xf numFmtId="0" fontId="43" fillId="0" borderId="2" xfId="0" applyFont="1" applyFill="1" applyBorder="1" applyAlignment="1">
      <alignment horizontal="center" vertical="center" wrapText="1"/>
    </xf>
    <xf numFmtId="1" fontId="22" fillId="0" borderId="2" xfId="0" applyNumberFormat="1" applyFont="1" applyFill="1" applyBorder="1" applyAlignment="1">
      <alignment horizontal="center" vertical="center"/>
    </xf>
    <xf numFmtId="0" fontId="22" fillId="0" borderId="2" xfId="0" applyFont="1" applyFill="1" applyBorder="1" applyAlignment="1">
      <alignment horizontal="center" vertical="center"/>
    </xf>
    <xf numFmtId="1" fontId="22" fillId="0" borderId="2" xfId="0" applyNumberFormat="1" applyFont="1" applyFill="1" applyBorder="1" applyAlignment="1">
      <alignment horizontal="justify" vertical="center"/>
    </xf>
    <xf numFmtId="0" fontId="60" fillId="0" borderId="2" xfId="0" applyFont="1" applyFill="1" applyBorder="1" applyAlignment="1">
      <alignment horizontal="justify" vertical="center"/>
    </xf>
    <xf numFmtId="0" fontId="12" fillId="0" borderId="2" xfId="0" applyFont="1" applyFill="1" applyBorder="1" applyAlignment="1">
      <alignment horizontal="left" vertical="center"/>
    </xf>
    <xf numFmtId="0" fontId="5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1" fontId="52" fillId="0" borderId="0" xfId="0" applyNumberFormat="1" applyFont="1" applyFill="1" applyBorder="1" applyAlignment="1">
      <alignment horizontal="center" vertical="center"/>
    </xf>
    <xf numFmtId="1" fontId="52" fillId="0" borderId="0" xfId="0" applyNumberFormat="1" applyFont="1" applyFill="1" applyBorder="1" applyAlignment="1">
      <alignment horizontal="justify" vertical="center"/>
    </xf>
    <xf numFmtId="0" fontId="61" fillId="0" borderId="0" xfId="0" applyFont="1" applyFill="1" applyBorder="1" applyAlignment="1">
      <alignment horizontal="justify" vertical="center"/>
    </xf>
    <xf numFmtId="0" fontId="52"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xf>
    <xf numFmtId="0" fontId="6" fillId="0" borderId="0" xfId="0" applyFont="1" applyFill="1"/>
    <xf numFmtId="0" fontId="2" fillId="2" borderId="2" xfId="2" applyFont="1" applyFill="1" applyBorder="1" applyAlignment="1">
      <alignment horizontal="left" vertical="center" wrapText="1"/>
    </xf>
    <xf numFmtId="0" fontId="2" fillId="2" borderId="0" xfId="2" applyFont="1" applyFill="1" applyAlignment="1">
      <alignment horizontal="center" vertical="center" wrapText="1"/>
    </xf>
    <xf numFmtId="1" fontId="2" fillId="2" borderId="0" xfId="2" applyNumberFormat="1" applyFont="1" applyFill="1" applyAlignment="1">
      <alignment horizontal="center"/>
    </xf>
    <xf numFmtId="12" fontId="2" fillId="2" borderId="2" xfId="8" applyNumberFormat="1" applyFont="1" applyFill="1" applyBorder="1" applyAlignment="1">
      <alignment horizontal="center" vertical="center" wrapText="1"/>
    </xf>
    <xf numFmtId="0" fontId="2" fillId="2" borderId="0" xfId="2" applyFont="1" applyFill="1" applyAlignment="1">
      <alignment horizontal="left" vertical="center" wrapText="1"/>
    </xf>
    <xf numFmtId="0" fontId="3" fillId="2" borderId="0" xfId="2" applyFont="1" applyFill="1" applyAlignment="1">
      <alignment horizontal="left" vertical="center" wrapText="1"/>
    </xf>
    <xf numFmtId="0" fontId="3" fillId="2" borderId="6" xfId="0" applyFont="1" applyFill="1" applyBorder="1" applyAlignment="1">
      <alignment horizontal="left" vertical="center" wrapText="1"/>
    </xf>
    <xf numFmtId="0" fontId="3" fillId="2" borderId="9" xfId="2" applyFont="1" applyFill="1" applyBorder="1" applyAlignment="1">
      <alignment horizontal="center" vertical="center" wrapText="1"/>
    </xf>
    <xf numFmtId="1" fontId="3" fillId="2" borderId="2" xfId="2"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35" fillId="2" borderId="2" xfId="0" applyFont="1" applyFill="1" applyBorder="1" applyAlignment="1">
      <alignment horizontal="left" vertical="center" wrapText="1"/>
    </xf>
    <xf numFmtId="0" fontId="3" fillId="2" borderId="2" xfId="15" applyFont="1" applyFill="1" applyBorder="1" applyAlignment="1">
      <alignment horizontal="left" vertical="center" wrapText="1"/>
    </xf>
    <xf numFmtId="0" fontId="3" fillId="2" borderId="2" xfId="15" applyFont="1" applyFill="1" applyBorder="1" applyAlignment="1">
      <alignment horizontal="center" vertical="center" wrapText="1"/>
    </xf>
    <xf numFmtId="0" fontId="37"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0" xfId="2" applyFont="1" applyFill="1"/>
    <xf numFmtId="0" fontId="3" fillId="2" borderId="8"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3" borderId="2" xfId="2" applyFont="1" applyFill="1" applyBorder="1" applyAlignment="1">
      <alignment horizontal="center" vertical="center" wrapText="1"/>
    </xf>
    <xf numFmtId="0" fontId="3" fillId="2" borderId="2" xfId="11" applyFont="1" applyFill="1" applyBorder="1" applyAlignment="1">
      <alignment horizontal="left" vertical="center" wrapText="1"/>
    </xf>
    <xf numFmtId="0" fontId="3" fillId="2" borderId="0" xfId="2" applyFont="1" applyFill="1" applyAlignment="1">
      <alignment horizontal="center"/>
    </xf>
    <xf numFmtId="0" fontId="41" fillId="2" borderId="2" xfId="2" applyFont="1" applyFill="1" applyBorder="1" applyAlignment="1">
      <alignment horizontal="center" vertical="center" wrapText="1"/>
    </xf>
    <xf numFmtId="0" fontId="41" fillId="2" borderId="2" xfId="2" applyFont="1" applyFill="1" applyBorder="1" applyAlignment="1">
      <alignment horizontal="left" vertical="center" wrapText="1"/>
    </xf>
    <xf numFmtId="0" fontId="2" fillId="2" borderId="2" xfId="2" applyFont="1" applyFill="1" applyBorder="1" applyAlignment="1">
      <alignment horizontal="center" vertical="center"/>
    </xf>
    <xf numFmtId="0" fontId="26" fillId="2" borderId="2" xfId="2" applyFont="1" applyFill="1" applyBorder="1" applyAlignment="1">
      <alignment horizontal="left" vertical="center" wrapText="1"/>
    </xf>
    <xf numFmtId="0" fontId="26" fillId="2" borderId="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 fillId="2" borderId="2" xfId="18" applyFont="1" applyFill="1" applyBorder="1" applyAlignment="1">
      <alignment horizontal="center" vertical="center" wrapText="1"/>
    </xf>
    <xf numFmtId="0" fontId="2" fillId="2" borderId="2" xfId="18" applyFont="1" applyFill="1" applyBorder="1" applyAlignment="1">
      <alignment horizontal="left" vertical="center" wrapText="1"/>
    </xf>
    <xf numFmtId="0" fontId="2" fillId="2" borderId="0" xfId="2" applyFont="1" applyFill="1" applyAlignment="1">
      <alignment horizontal="center" vertical="center"/>
    </xf>
    <xf numFmtId="0" fontId="2" fillId="2" borderId="0" xfId="18" applyFont="1" applyFill="1" applyAlignment="1">
      <alignment vertical="center"/>
    </xf>
    <xf numFmtId="0" fontId="3" fillId="2" borderId="16" xfId="18" applyFont="1" applyFill="1" applyBorder="1" applyAlignment="1">
      <alignment horizontal="left" vertical="center" wrapText="1"/>
    </xf>
    <xf numFmtId="0" fontId="2" fillId="2" borderId="16" xfId="18" applyFont="1" applyFill="1" applyBorder="1" applyAlignment="1">
      <alignment horizontal="center" vertical="center" wrapText="1"/>
    </xf>
    <xf numFmtId="0" fontId="2" fillId="2" borderId="0" xfId="2" applyFont="1" applyFill="1" applyBorder="1" applyAlignment="1">
      <alignment horizontal="center" vertical="center"/>
    </xf>
    <xf numFmtId="0" fontId="2" fillId="2" borderId="0" xfId="18" applyFont="1" applyFill="1" applyBorder="1" applyAlignment="1">
      <alignment vertical="center"/>
    </xf>
    <xf numFmtId="0" fontId="3" fillId="2" borderId="13" xfId="18" applyFont="1" applyFill="1" applyBorder="1" applyAlignment="1">
      <alignment horizontal="left" vertical="center" wrapText="1"/>
    </xf>
    <xf numFmtId="0" fontId="3" fillId="2" borderId="0" xfId="2" applyFont="1" applyFill="1" applyBorder="1" applyAlignment="1">
      <alignment horizontal="center" vertical="center"/>
    </xf>
    <xf numFmtId="0" fontId="3" fillId="2" borderId="13" xfId="0" applyFont="1" applyFill="1" applyBorder="1" applyAlignment="1">
      <alignment horizontal="left" vertical="center" wrapText="1"/>
    </xf>
    <xf numFmtId="0" fontId="3" fillId="2" borderId="0" xfId="18" applyFont="1" applyFill="1" applyBorder="1" applyAlignment="1">
      <alignment vertical="center"/>
    </xf>
    <xf numFmtId="0" fontId="3" fillId="2" borderId="0" xfId="2" applyFont="1" applyFill="1" applyBorder="1" applyAlignment="1">
      <alignment vertical="center"/>
    </xf>
    <xf numFmtId="0" fontId="3" fillId="2" borderId="15" xfId="18" applyFont="1" applyFill="1" applyBorder="1" applyAlignment="1">
      <alignment horizontal="left" vertical="center" wrapText="1"/>
    </xf>
    <xf numFmtId="0" fontId="2" fillId="2" borderId="8" xfId="18" applyFont="1" applyFill="1" applyBorder="1" applyAlignment="1">
      <alignment horizontal="center" vertical="center" wrapText="1"/>
    </xf>
    <xf numFmtId="0" fontId="2" fillId="2" borderId="8" xfId="18" applyFont="1" applyFill="1" applyBorder="1" applyAlignment="1">
      <alignment horizontal="left" vertical="center" wrapText="1"/>
    </xf>
    <xf numFmtId="0" fontId="2" fillId="2" borderId="0" xfId="2" applyFont="1" applyFill="1" applyBorder="1" applyAlignment="1">
      <alignment vertical="center"/>
    </xf>
    <xf numFmtId="0" fontId="2" fillId="2" borderId="2" xfId="0"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0" fontId="40" fillId="2" borderId="2" xfId="2" applyFont="1" applyFill="1" applyBorder="1" applyAlignment="1">
      <alignment horizontal="center" vertical="center" wrapText="1"/>
    </xf>
    <xf numFmtId="0" fontId="42" fillId="2" borderId="2" xfId="2" applyFont="1" applyFill="1" applyBorder="1" applyAlignment="1">
      <alignment horizontal="center" vertical="center" wrapText="1"/>
    </xf>
    <xf numFmtId="0" fontId="6" fillId="2" borderId="8" xfId="2" applyFont="1" applyFill="1" applyBorder="1" applyAlignment="1">
      <alignment vertical="center" wrapText="1"/>
    </xf>
    <xf numFmtId="0" fontId="21" fillId="2" borderId="2" xfId="3" applyFont="1" applyFill="1" applyBorder="1" applyAlignment="1">
      <alignment horizontal="center" vertical="center" wrapText="1"/>
    </xf>
    <xf numFmtId="0" fontId="12" fillId="2" borderId="2" xfId="3" applyFont="1" applyFill="1" applyBorder="1" applyAlignment="1">
      <alignment horizontal="left" vertical="center" wrapText="1"/>
    </xf>
    <xf numFmtId="0" fontId="47" fillId="2" borderId="0" xfId="3" applyFont="1" applyFill="1" applyAlignment="1">
      <alignment horizontal="center" vertical="center" wrapText="1"/>
    </xf>
    <xf numFmtId="0" fontId="51" fillId="2" borderId="2" xfId="3" applyFont="1" applyFill="1" applyBorder="1" applyAlignment="1">
      <alignment horizontal="center" vertical="center" wrapText="1"/>
    </xf>
    <xf numFmtId="0" fontId="11" fillId="2" borderId="2" xfId="3" applyFont="1" applyFill="1" applyBorder="1" applyAlignment="1">
      <alignment horizontal="left" vertical="center" wrapText="1"/>
    </xf>
    <xf numFmtId="0" fontId="48" fillId="2" borderId="0" xfId="3" applyFont="1" applyFill="1" applyAlignment="1">
      <alignment horizontal="center" vertical="center" wrapText="1"/>
    </xf>
    <xf numFmtId="0" fontId="30" fillId="2" borderId="2" xfId="3" applyFont="1" applyFill="1" applyBorder="1" applyAlignment="1">
      <alignment horizontal="center" vertical="center" wrapText="1"/>
    </xf>
    <xf numFmtId="0" fontId="14" fillId="2" borderId="2" xfId="3" applyFont="1" applyFill="1" applyBorder="1" applyAlignment="1">
      <alignment horizontal="left" vertical="center" wrapText="1"/>
    </xf>
    <xf numFmtId="0" fontId="45" fillId="2" borderId="0" xfId="3" applyFont="1" applyFill="1" applyAlignment="1">
      <alignment horizontal="center" vertical="center" wrapText="1"/>
    </xf>
    <xf numFmtId="0" fontId="45" fillId="2" borderId="2" xfId="3" applyFont="1" applyFill="1" applyBorder="1" applyAlignment="1">
      <alignment horizontal="center" vertical="center" wrapText="1"/>
    </xf>
    <xf numFmtId="0" fontId="29" fillId="2" borderId="2" xfId="13" applyFont="1" applyFill="1" applyBorder="1" applyAlignment="1">
      <alignment horizontal="center" vertical="center" wrapText="1"/>
    </xf>
    <xf numFmtId="0" fontId="27" fillId="2" borderId="2" xfId="13" applyFont="1" applyFill="1" applyBorder="1" applyAlignment="1">
      <alignment horizontal="left" vertical="center" wrapText="1"/>
    </xf>
    <xf numFmtId="0" fontId="27" fillId="2" borderId="2" xfId="14" applyFont="1" applyFill="1" applyBorder="1" applyAlignment="1">
      <alignment horizontal="center" vertical="center" wrapText="1"/>
    </xf>
    <xf numFmtId="0" fontId="45" fillId="2" borderId="0" xfId="14" applyFont="1" applyFill="1" applyAlignment="1">
      <alignment horizontal="center" vertical="center" wrapText="1"/>
    </xf>
    <xf numFmtId="0" fontId="27" fillId="2" borderId="11" xfId="1" applyFont="1" applyFill="1" applyBorder="1" applyAlignment="1">
      <alignment horizontal="center" vertical="center" wrapText="1"/>
    </xf>
    <xf numFmtId="0" fontId="27" fillId="2" borderId="11" xfId="14" applyFont="1" applyFill="1" applyBorder="1" applyAlignment="1">
      <alignment horizontal="center" vertical="center" wrapText="1"/>
    </xf>
    <xf numFmtId="0" fontId="14" fillId="2" borderId="2" xfId="13" applyFont="1" applyFill="1" applyBorder="1" applyAlignment="1">
      <alignment horizontal="left" vertical="center" wrapText="1"/>
    </xf>
    <xf numFmtId="0" fontId="16" fillId="2" borderId="11" xfId="0" applyFont="1" applyFill="1" applyBorder="1" applyAlignment="1">
      <alignment horizontal="center" vertical="center" wrapText="1"/>
    </xf>
    <xf numFmtId="0" fontId="14" fillId="2" borderId="2" xfId="14" quotePrefix="1" applyFont="1" applyFill="1" applyBorder="1" applyAlignment="1">
      <alignment horizontal="center" vertical="center" wrapText="1"/>
    </xf>
    <xf numFmtId="0" fontId="58" fillId="2" borderId="2" xfId="13" applyFont="1" applyFill="1" applyBorder="1" applyAlignment="1">
      <alignment horizontal="center" vertical="center" wrapText="1"/>
    </xf>
    <xf numFmtId="0" fontId="28" fillId="2" borderId="2" xfId="13" applyFont="1" applyFill="1" applyBorder="1" applyAlignment="1">
      <alignment horizontal="left" vertical="center" wrapText="1"/>
    </xf>
    <xf numFmtId="0" fontId="28" fillId="2" borderId="11" xfId="1" applyFont="1" applyFill="1" applyBorder="1" applyAlignment="1">
      <alignment horizontal="center" vertical="center" wrapText="1"/>
    </xf>
    <xf numFmtId="0" fontId="17" fillId="2" borderId="11" xfId="0" applyFont="1" applyFill="1" applyBorder="1" applyAlignment="1">
      <alignment horizontal="center" vertical="center" wrapText="1"/>
    </xf>
    <xf numFmtId="0" fontId="47" fillId="2" borderId="0" xfId="14" applyFont="1" applyFill="1" applyAlignment="1">
      <alignment horizontal="center" vertical="center" wrapText="1"/>
    </xf>
    <xf numFmtId="0" fontId="38" fillId="2" borderId="2" xfId="15" applyFont="1" applyFill="1" applyBorder="1" applyAlignment="1">
      <alignment horizontal="center" vertical="center" wrapText="1"/>
    </xf>
    <xf numFmtId="0" fontId="14" fillId="2" borderId="2" xfId="15" applyFont="1" applyFill="1" applyBorder="1" applyAlignment="1">
      <alignment horizontal="center" vertical="center" wrapText="1"/>
    </xf>
    <xf numFmtId="0" fontId="38" fillId="2" borderId="0" xfId="4" applyFont="1" applyFill="1" applyAlignment="1">
      <alignment horizontal="center" vertical="center" wrapText="1"/>
    </xf>
    <xf numFmtId="0" fontId="30" fillId="2" borderId="2" xfId="1" quotePrefix="1" applyFont="1" applyFill="1" applyBorder="1" applyAlignment="1">
      <alignment horizontal="center" vertical="center" wrapText="1"/>
    </xf>
    <xf numFmtId="0" fontId="14" fillId="2" borderId="2" xfId="1" applyFont="1" applyFill="1" applyBorder="1" applyAlignment="1">
      <alignment horizontal="left" vertical="center" wrapText="1"/>
    </xf>
    <xf numFmtId="0" fontId="14" fillId="2" borderId="2" xfId="1" applyFont="1" applyFill="1" applyBorder="1" applyAlignment="1">
      <alignment horizontal="center" vertical="center" wrapText="1"/>
    </xf>
    <xf numFmtId="0" fontId="30" fillId="2" borderId="2" xfId="1" applyFont="1" applyFill="1" applyBorder="1" applyAlignment="1">
      <alignment horizontal="center" vertical="center" wrapText="1"/>
    </xf>
    <xf numFmtId="0" fontId="14" fillId="2" borderId="2" xfId="2" applyFont="1" applyFill="1" applyBorder="1" applyAlignment="1">
      <alignment horizontal="center" vertical="center" wrapText="1"/>
    </xf>
    <xf numFmtId="0" fontId="30" fillId="2" borderId="2" xfId="2" applyFont="1" applyFill="1" applyBorder="1" applyAlignment="1">
      <alignment horizontal="center" vertical="center" wrapText="1"/>
    </xf>
    <xf numFmtId="0" fontId="14" fillId="2" borderId="0" xfId="2" applyFont="1" applyFill="1" applyAlignment="1">
      <alignment horizontal="center" vertical="center" wrapText="1"/>
    </xf>
    <xf numFmtId="0" fontId="30" fillId="2" borderId="2" xfId="14" applyFont="1" applyFill="1" applyBorder="1" applyAlignment="1">
      <alignment horizontal="center" vertical="center" wrapText="1"/>
    </xf>
    <xf numFmtId="0" fontId="14" fillId="2" borderId="2" xfId="14" applyFont="1" applyFill="1" applyBorder="1" applyAlignment="1">
      <alignment horizontal="left" vertical="center" wrapText="1"/>
    </xf>
    <xf numFmtId="0" fontId="21" fillId="2" borderId="2" xfId="2" applyFont="1" applyFill="1" applyBorder="1" applyAlignment="1">
      <alignment horizontal="center" vertical="center" wrapText="1"/>
    </xf>
    <xf numFmtId="0" fontId="24" fillId="2" borderId="2" xfId="0" applyFont="1" applyFill="1" applyBorder="1" applyAlignment="1">
      <alignment horizontal="left" vertical="center" wrapText="1"/>
    </xf>
    <xf numFmtId="0" fontId="12" fillId="2" borderId="0" xfId="2" applyFont="1" applyFill="1" applyAlignment="1">
      <alignment horizontal="center" vertical="center" wrapText="1"/>
    </xf>
    <xf numFmtId="0" fontId="30" fillId="2" borderId="2" xfId="14" quotePrefix="1" applyFont="1" applyFill="1" applyBorder="1" applyAlignment="1">
      <alignment horizontal="center" vertical="center" wrapText="1"/>
    </xf>
    <xf numFmtId="0" fontId="14" fillId="2" borderId="2" xfId="0" applyFont="1" applyFill="1" applyBorder="1" applyAlignment="1">
      <alignment horizontal="center" vertical="center" wrapText="1"/>
    </xf>
    <xf numFmtId="0" fontId="46" fillId="2" borderId="0" xfId="3" applyFont="1" applyFill="1" applyAlignment="1">
      <alignment horizontal="center" vertical="center" wrapText="1"/>
    </xf>
    <xf numFmtId="0" fontId="14" fillId="2" borderId="2" xfId="0" quotePrefix="1" applyFont="1" applyFill="1" applyBorder="1" applyAlignment="1">
      <alignment horizontal="center" vertical="center" wrapText="1"/>
    </xf>
    <xf numFmtId="0" fontId="14" fillId="2" borderId="0" xfId="3" applyFont="1" applyFill="1" applyAlignment="1">
      <alignment horizontal="center" vertical="center" wrapText="1"/>
    </xf>
    <xf numFmtId="0" fontId="21" fillId="2" borderId="2" xfId="3" quotePrefix="1" applyFont="1" applyFill="1" applyBorder="1" applyAlignment="1">
      <alignment horizontal="center" vertical="center" wrapText="1"/>
    </xf>
    <xf numFmtId="0" fontId="24" fillId="2" borderId="2" xfId="3" applyFont="1" applyFill="1" applyBorder="1" applyAlignment="1">
      <alignment horizontal="left" vertical="center" wrapText="1"/>
    </xf>
    <xf numFmtId="0" fontId="30" fillId="0" borderId="0" xfId="3" applyFont="1" applyFill="1"/>
    <xf numFmtId="0" fontId="21" fillId="2" borderId="0" xfId="4" applyFont="1" applyFill="1" applyAlignment="1">
      <alignment horizontal="center"/>
    </xf>
    <xf numFmtId="0" fontId="21" fillId="2" borderId="0" xfId="3" applyFont="1" applyFill="1" applyAlignment="1">
      <alignment horizontal="center" vertical="center" wrapText="1"/>
    </xf>
    <xf numFmtId="0" fontId="51" fillId="2" borderId="0" xfId="3" applyFont="1" applyFill="1" applyAlignment="1">
      <alignment horizontal="center" vertical="center" wrapText="1"/>
    </xf>
    <xf numFmtId="0" fontId="30" fillId="2" borderId="0" xfId="3" applyFont="1" applyFill="1" applyAlignment="1">
      <alignment horizontal="center" vertical="center" wrapText="1"/>
    </xf>
    <xf numFmtId="0" fontId="30" fillId="2" borderId="0" xfId="0" applyFont="1" applyFill="1" applyAlignment="1">
      <alignment horizontal="center" vertical="center" wrapText="1"/>
    </xf>
    <xf numFmtId="0" fontId="21" fillId="2" borderId="0" xfId="0" applyFont="1" applyFill="1" applyAlignment="1">
      <alignment horizontal="center" vertical="center" wrapText="1"/>
    </xf>
    <xf numFmtId="0" fontId="21" fillId="0" borderId="0" xfId="3" applyFont="1" applyFill="1" applyAlignment="1">
      <alignment horizontal="center" vertical="center" wrapText="1"/>
    </xf>
    <xf numFmtId="0" fontId="51" fillId="0" borderId="0" xfId="3" applyFont="1" applyFill="1" applyAlignment="1">
      <alignment horizontal="center" vertical="center" wrapText="1"/>
    </xf>
    <xf numFmtId="0" fontId="30" fillId="2" borderId="0" xfId="14" applyFont="1" applyFill="1" applyAlignment="1">
      <alignment horizontal="center" vertical="center" wrapText="1"/>
    </xf>
    <xf numFmtId="0" fontId="51" fillId="2" borderId="0" xfId="14" applyFont="1" applyFill="1" applyAlignment="1">
      <alignment horizontal="center" vertical="center" wrapText="1"/>
    </xf>
    <xf numFmtId="0" fontId="21" fillId="2" borderId="0" xfId="14" applyFont="1" applyFill="1" applyAlignment="1">
      <alignment horizontal="center" vertical="center" wrapText="1"/>
    </xf>
    <xf numFmtId="0" fontId="30" fillId="2" borderId="0" xfId="4" applyFont="1" applyFill="1" applyAlignment="1">
      <alignment horizontal="center" vertical="center" wrapText="1"/>
    </xf>
    <xf numFmtId="0" fontId="30" fillId="2" borderId="0" xfId="2" applyFont="1" applyFill="1" applyAlignment="1">
      <alignment horizontal="center" vertical="center" wrapText="1"/>
    </xf>
    <xf numFmtId="0" fontId="21" fillId="2" borderId="0" xfId="2" applyFont="1" applyFill="1" applyAlignment="1">
      <alignment horizontal="center" vertical="center" wrapText="1"/>
    </xf>
    <xf numFmtId="0" fontId="62" fillId="2" borderId="0" xfId="3" applyFont="1" applyFill="1" applyAlignment="1">
      <alignment horizontal="center" vertical="center" wrapText="1"/>
    </xf>
    <xf numFmtId="0" fontId="47" fillId="2" borderId="2" xfId="3" applyFont="1" applyFill="1" applyBorder="1" applyAlignment="1">
      <alignment horizontal="center" vertical="center" wrapText="1"/>
    </xf>
    <xf numFmtId="0" fontId="63" fillId="0" borderId="0" xfId="3" applyFont="1" applyFill="1" applyAlignment="1">
      <alignment horizontal="center" vertical="center" wrapText="1"/>
    </xf>
    <xf numFmtId="0" fontId="65" fillId="0" borderId="0" xfId="3" applyFont="1" applyFill="1" applyAlignment="1">
      <alignment horizontal="center" vertical="center" wrapText="1"/>
    </xf>
    <xf numFmtId="0" fontId="63" fillId="2" borderId="2" xfId="3" applyFont="1" applyFill="1" applyBorder="1" applyAlignment="1">
      <alignment horizontal="center" vertical="center" wrapText="1"/>
    </xf>
    <xf numFmtId="0" fontId="64" fillId="2" borderId="2" xfId="3" applyFont="1" applyFill="1" applyBorder="1" applyAlignment="1">
      <alignment horizontal="center" vertical="center" wrapText="1"/>
    </xf>
    <xf numFmtId="0" fontId="65" fillId="2" borderId="2" xfId="3" applyFont="1" applyFill="1" applyBorder="1" applyAlignment="1">
      <alignment horizontal="center" vertical="center" wrapText="1"/>
    </xf>
    <xf numFmtId="0" fontId="65" fillId="2" borderId="2" xfId="0" applyFont="1" applyFill="1" applyBorder="1" applyAlignment="1">
      <alignment horizontal="center" vertical="center" wrapText="1"/>
    </xf>
    <xf numFmtId="0" fontId="63" fillId="2" borderId="2" xfId="0" applyFont="1" applyFill="1" applyBorder="1" applyAlignment="1">
      <alignment horizontal="center" vertical="center" wrapText="1"/>
    </xf>
    <xf numFmtId="0" fontId="63" fillId="0" borderId="2" xfId="3" applyFont="1" applyFill="1" applyBorder="1" applyAlignment="1">
      <alignment horizontal="center" vertical="center" wrapText="1"/>
    </xf>
    <xf numFmtId="0" fontId="64" fillId="0" borderId="2" xfId="3" applyFont="1" applyFill="1" applyBorder="1" applyAlignment="1">
      <alignment horizontal="center" vertical="center" wrapText="1"/>
    </xf>
    <xf numFmtId="0" fontId="65" fillId="2" borderId="2" xfId="14" applyFont="1" applyFill="1" applyBorder="1" applyAlignment="1">
      <alignment horizontal="center" vertical="center" wrapText="1"/>
    </xf>
    <xf numFmtId="0" fontId="64" fillId="2" borderId="2" xfId="14" applyFont="1" applyFill="1" applyBorder="1" applyAlignment="1">
      <alignment horizontal="center" vertical="center" wrapText="1"/>
    </xf>
    <xf numFmtId="0" fontId="63" fillId="2" borderId="2" xfId="14" applyFont="1" applyFill="1" applyBorder="1" applyAlignment="1">
      <alignment horizontal="center" vertical="center" wrapText="1"/>
    </xf>
    <xf numFmtId="0" fontId="65" fillId="2" borderId="2" xfId="4" applyFont="1" applyFill="1" applyBorder="1" applyAlignment="1">
      <alignment horizontal="center" vertical="center" wrapText="1"/>
    </xf>
    <xf numFmtId="0" fontId="65" fillId="2" borderId="2" xfId="1" applyFont="1" applyFill="1" applyBorder="1" applyAlignment="1">
      <alignment horizontal="center" vertical="center" wrapText="1"/>
    </xf>
    <xf numFmtId="0" fontId="63" fillId="2" borderId="2" xfId="1" applyFont="1" applyFill="1" applyBorder="1" applyAlignment="1">
      <alignment horizontal="center" vertical="center" wrapText="1"/>
    </xf>
    <xf numFmtId="0" fontId="65" fillId="2" borderId="2" xfId="2" applyFont="1" applyFill="1" applyBorder="1" applyAlignment="1">
      <alignment horizontal="center" vertical="center" wrapText="1"/>
    </xf>
    <xf numFmtId="0" fontId="63" fillId="2" borderId="2" xfId="2" applyFont="1" applyFill="1" applyBorder="1" applyAlignment="1">
      <alignment horizontal="center" vertical="center" wrapText="1"/>
    </xf>
    <xf numFmtId="0" fontId="5" fillId="2" borderId="0" xfId="3" applyFont="1" applyFill="1" applyAlignment="1">
      <alignment horizontal="right"/>
    </xf>
    <xf numFmtId="0" fontId="1" fillId="2" borderId="0" xfId="3" applyFont="1" applyFill="1"/>
    <xf numFmtId="0" fontId="27" fillId="2" borderId="2" xfId="14" quotePrefix="1" applyFont="1" applyFill="1" applyBorder="1" applyAlignment="1">
      <alignment horizontal="center" vertical="center" wrapText="1"/>
    </xf>
    <xf numFmtId="3" fontId="14" fillId="2" borderId="2" xfId="8" applyNumberFormat="1" applyFont="1" applyFill="1" applyBorder="1" applyAlignment="1">
      <alignment horizontal="center" vertical="center" wrapText="1"/>
    </xf>
    <xf numFmtId="3" fontId="45" fillId="2" borderId="2" xfId="8" applyNumberFormat="1" applyFont="1" applyFill="1" applyBorder="1" applyAlignment="1">
      <alignment horizontal="center" vertical="center" wrapText="1"/>
    </xf>
    <xf numFmtId="0" fontId="27" fillId="2" borderId="12" xfId="1" applyFont="1" applyFill="1" applyBorder="1" applyAlignment="1">
      <alignment horizontal="center" vertical="center" wrapText="1"/>
    </xf>
    <xf numFmtId="0" fontId="27" fillId="2" borderId="12" xfId="14" applyFont="1" applyFill="1" applyBorder="1" applyAlignment="1">
      <alignment horizontal="center" vertical="center" wrapText="1"/>
    </xf>
    <xf numFmtId="0" fontId="52"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52"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1" fontId="6" fillId="2" borderId="2" xfId="0" applyNumberFormat="1" applyFont="1" applyFill="1" applyBorder="1" applyAlignment="1">
      <alignment horizontal="center" vertical="center"/>
    </xf>
    <xf numFmtId="1" fontId="6" fillId="2" borderId="2" xfId="0" applyNumberFormat="1" applyFont="1" applyFill="1" applyBorder="1" applyAlignment="1">
      <alignment horizontal="justify" vertical="center"/>
    </xf>
    <xf numFmtId="0" fontId="8" fillId="2" borderId="2" xfId="0" applyFont="1" applyFill="1" applyBorder="1" applyAlignment="1">
      <alignment horizontal="justify" vertical="center"/>
    </xf>
    <xf numFmtId="0" fontId="14"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4" fillId="2" borderId="2" xfId="0" applyFont="1" applyFill="1" applyBorder="1" applyAlignment="1">
      <alignment horizontal="left" vertical="center"/>
    </xf>
    <xf numFmtId="0" fontId="1" fillId="2" borderId="0" xfId="1" applyFont="1" applyFill="1"/>
    <xf numFmtId="0" fontId="19" fillId="2" borderId="0" xfId="1" applyFont="1" applyFill="1"/>
    <xf numFmtId="0" fontId="43" fillId="2" borderId="2" xfId="0" applyFont="1" applyFill="1" applyBorder="1" applyAlignment="1">
      <alignment horizontal="center" vertical="center"/>
    </xf>
    <xf numFmtId="0" fontId="22" fillId="2" borderId="2" xfId="0" applyFont="1" applyFill="1" applyBorder="1" applyAlignment="1">
      <alignment horizontal="left" vertical="center" wrapText="1"/>
    </xf>
    <xf numFmtId="0" fontId="43"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2" xfId="0" applyFont="1" applyFill="1" applyBorder="1" applyAlignment="1">
      <alignment horizontal="center" vertical="center"/>
    </xf>
    <xf numFmtId="1" fontId="22" fillId="2" borderId="2" xfId="0" applyNumberFormat="1" applyFont="1" applyFill="1" applyBorder="1" applyAlignment="1">
      <alignment horizontal="center" vertical="center"/>
    </xf>
    <xf numFmtId="1" fontId="22" fillId="2" borderId="2" xfId="0" applyNumberFormat="1" applyFont="1" applyFill="1" applyBorder="1" applyAlignment="1">
      <alignment horizontal="justify" vertical="center"/>
    </xf>
    <xf numFmtId="0" fontId="60" fillId="2" borderId="2" xfId="0" applyFont="1" applyFill="1" applyBorder="1" applyAlignment="1">
      <alignment horizontal="justify" vertical="center"/>
    </xf>
    <xf numFmtId="0" fontId="12" fillId="2" borderId="2" xfId="0" applyFont="1" applyFill="1" applyBorder="1" applyAlignment="1">
      <alignment horizontal="left" vertical="center"/>
    </xf>
    <xf numFmtId="0" fontId="8" fillId="2" borderId="0" xfId="2" applyFill="1"/>
    <xf numFmtId="0" fontId="3" fillId="2" borderId="0" xfId="1" applyFont="1" applyFill="1"/>
    <xf numFmtId="0" fontId="2" fillId="2" borderId="0" xfId="2" applyFont="1" applyFill="1" applyAlignment="1">
      <alignment horizontal="center"/>
    </xf>
    <xf numFmtId="0" fontId="2" fillId="0" borderId="0" xfId="3" applyFont="1" applyFill="1" applyAlignment="1">
      <alignment horizontal="center"/>
    </xf>
    <xf numFmtId="1" fontId="65" fillId="2" borderId="2" xfId="2" applyNumberFormat="1" applyFont="1" applyFill="1" applyBorder="1" applyAlignment="1">
      <alignment horizontal="center" vertical="center" wrapText="1"/>
    </xf>
    <xf numFmtId="0" fontId="66" fillId="2" borderId="2" xfId="4" applyFont="1" applyFill="1" applyBorder="1" applyAlignment="1">
      <alignment horizontal="center" vertical="center" wrapText="1"/>
    </xf>
    <xf numFmtId="0" fontId="27" fillId="2" borderId="2"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2" applyFont="1" applyFill="1" applyBorder="1" applyAlignment="1">
      <alignment horizontal="center" vertical="center" wrapText="1"/>
    </xf>
    <xf numFmtId="1" fontId="3" fillId="2" borderId="0" xfId="2" applyNumberFormat="1" applyFont="1" applyFill="1" applyBorder="1" applyAlignment="1">
      <alignment horizontal="center" vertical="center" wrapText="1"/>
    </xf>
    <xf numFmtId="0" fontId="21" fillId="2" borderId="0" xfId="3" applyFont="1" applyFill="1" applyBorder="1" applyAlignment="1">
      <alignment horizontal="center" vertical="center" wrapText="1"/>
    </xf>
    <xf numFmtId="0" fontId="12" fillId="2" borderId="0" xfId="3" applyFont="1" applyFill="1" applyBorder="1" applyAlignment="1">
      <alignment horizontal="left" vertical="center" wrapText="1"/>
    </xf>
    <xf numFmtId="0" fontId="12" fillId="2" borderId="0" xfId="3" applyFont="1" applyFill="1" applyBorder="1" applyAlignment="1">
      <alignment horizontal="center" vertical="center" wrapText="1"/>
    </xf>
    <xf numFmtId="0" fontId="47" fillId="2" borderId="0" xfId="3" applyFont="1" applyFill="1" applyBorder="1" applyAlignment="1">
      <alignment horizontal="center" vertical="center" wrapText="1"/>
    </xf>
    <xf numFmtId="0" fontId="63" fillId="2" borderId="0" xfId="3" applyFont="1" applyFill="1" applyBorder="1" applyAlignment="1">
      <alignment horizontal="center" vertical="center" wrapText="1"/>
    </xf>
    <xf numFmtId="0" fontId="67" fillId="2" borderId="8" xfId="4" applyFont="1" applyFill="1" applyBorder="1" applyAlignment="1">
      <alignment horizontal="center" vertical="center" wrapText="1"/>
    </xf>
    <xf numFmtId="0" fontId="67" fillId="2" borderId="2" xfId="3" applyFont="1" applyFill="1" applyBorder="1" applyAlignment="1">
      <alignment horizontal="center" vertical="center"/>
    </xf>
    <xf numFmtId="0" fontId="59" fillId="2" borderId="2" xfId="3" applyFont="1" applyFill="1" applyBorder="1" applyAlignment="1">
      <alignment horizontal="center" vertical="center" wrapText="1"/>
    </xf>
    <xf numFmtId="0" fontId="69" fillId="2" borderId="2" xfId="3" applyFont="1" applyFill="1" applyBorder="1" applyAlignment="1">
      <alignment horizontal="center" vertical="center" wrapText="1"/>
    </xf>
    <xf numFmtId="0" fontId="51" fillId="2" borderId="8"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0" fillId="2" borderId="0" xfId="0" applyFill="1"/>
    <xf numFmtId="0" fontId="27" fillId="2" borderId="17" xfId="1" applyFont="1" applyFill="1" applyBorder="1" applyAlignment="1">
      <alignment horizontal="center" vertical="center" wrapText="1"/>
    </xf>
    <xf numFmtId="0" fontId="27" fillId="2" borderId="17" xfId="14" applyFont="1" applyFill="1" applyBorder="1" applyAlignment="1">
      <alignment horizontal="center" vertical="center" wrapText="1"/>
    </xf>
    <xf numFmtId="0" fontId="1" fillId="0" borderId="0" xfId="3" applyFont="1" applyFill="1"/>
    <xf numFmtId="0" fontId="68" fillId="2" borderId="0" xfId="0" applyFont="1" applyFill="1"/>
    <xf numFmtId="0" fontId="67" fillId="2" borderId="2" xfId="2" quotePrefix="1" applyFont="1" applyFill="1" applyBorder="1" applyAlignment="1">
      <alignment horizontal="center" vertical="center" wrapText="1"/>
    </xf>
    <xf numFmtId="0" fontId="67" fillId="2" borderId="2" xfId="3" applyFont="1" applyFill="1" applyBorder="1" applyAlignment="1">
      <alignment horizontal="center" vertical="center" wrapText="1"/>
    </xf>
    <xf numFmtId="0" fontId="70" fillId="2" borderId="0" xfId="0" applyFont="1" applyFill="1"/>
    <xf numFmtId="0" fontId="2" fillId="2" borderId="0" xfId="2" applyFont="1" applyFill="1" applyAlignment="1">
      <alignment horizontal="center"/>
    </xf>
    <xf numFmtId="0" fontId="2" fillId="0" borderId="0" xfId="3" applyFont="1" applyFill="1" applyAlignment="1">
      <alignment horizontal="center"/>
    </xf>
    <xf numFmtId="0" fontId="7" fillId="0" borderId="0" xfId="0" applyFont="1" applyFill="1" applyAlignment="1">
      <alignment horizontal="center" vertical="center" wrapText="1"/>
    </xf>
    <xf numFmtId="0" fontId="6" fillId="0" borderId="2" xfId="3" applyFont="1" applyFill="1" applyBorder="1" applyAlignment="1">
      <alignment horizontal="center" vertical="center" wrapText="1"/>
    </xf>
    <xf numFmtId="0" fontId="2" fillId="0" borderId="0" xfId="2" applyFont="1" applyAlignment="1"/>
    <xf numFmtId="0" fontId="2" fillId="2" borderId="5" xfId="2" applyFont="1" applyFill="1" applyBorder="1" applyAlignment="1">
      <alignment horizontal="center" vertical="center"/>
    </xf>
    <xf numFmtId="0" fontId="3" fillId="2" borderId="8" xfId="2" applyFont="1" applyFill="1" applyBorder="1" applyAlignment="1">
      <alignment horizontal="center" vertical="center"/>
    </xf>
    <xf numFmtId="0" fontId="2" fillId="2" borderId="10" xfId="2" applyFont="1" applyFill="1" applyBorder="1" applyAlignment="1">
      <alignment horizontal="center" vertical="center"/>
    </xf>
    <xf numFmtId="0" fontId="30" fillId="0" borderId="0"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33" fillId="0" borderId="0"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59" fillId="2" borderId="2" xfId="4" applyFont="1" applyFill="1" applyBorder="1" applyAlignment="1">
      <alignment horizontal="center" vertical="center" wrapText="1"/>
    </xf>
    <xf numFmtId="0" fontId="71" fillId="0" borderId="0" xfId="0" applyFont="1"/>
    <xf numFmtId="0" fontId="3" fillId="0" borderId="2"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2" xfId="2" quotePrefix="1" applyFont="1" applyFill="1" applyBorder="1" applyAlignment="1">
      <alignment horizontal="center" vertical="center" wrapText="1"/>
    </xf>
    <xf numFmtId="0" fontId="3" fillId="2" borderId="2" xfId="2" applyFont="1" applyFill="1" applyBorder="1" applyAlignment="1">
      <alignment horizontal="center" vertical="center"/>
    </xf>
    <xf numFmtId="0" fontId="3" fillId="2" borderId="0" xfId="2" applyFont="1" applyFill="1" applyAlignment="1">
      <alignment horizontal="left" vertical="center"/>
    </xf>
    <xf numFmtId="0" fontId="3" fillId="2" borderId="6"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0" xfId="2" applyFont="1" applyFill="1" applyAlignment="1">
      <alignment horizontal="center"/>
    </xf>
    <xf numFmtId="0" fontId="36" fillId="2" borderId="2" xfId="0" applyFont="1" applyFill="1" applyBorder="1" applyAlignment="1">
      <alignment horizontal="left" vertical="center" wrapText="1"/>
    </xf>
    <xf numFmtId="0" fontId="35" fillId="2" borderId="6" xfId="0" applyFont="1" applyFill="1" applyBorder="1" applyAlignment="1">
      <alignment horizontal="left" vertical="center" wrapText="1"/>
    </xf>
    <xf numFmtId="0" fontId="2" fillId="2" borderId="0" xfId="2" applyFont="1" applyFill="1" applyAlignment="1">
      <alignment vertical="top" wrapText="1"/>
    </xf>
    <xf numFmtId="0" fontId="3" fillId="2" borderId="0" xfId="2" applyFont="1" applyFill="1" applyAlignment="1">
      <alignment vertical="top" wrapText="1"/>
    </xf>
    <xf numFmtId="0" fontId="3" fillId="2" borderId="0" xfId="0" applyFont="1" applyFill="1" applyBorder="1" applyAlignment="1">
      <alignment horizontal="center" vertical="center" wrapText="1"/>
    </xf>
    <xf numFmtId="0" fontId="41" fillId="2" borderId="0" xfId="2" applyFont="1" applyFill="1"/>
    <xf numFmtId="0" fontId="3" fillId="2" borderId="2" xfId="2" applyFont="1" applyFill="1" applyBorder="1" applyAlignment="1">
      <alignment horizontal="left" vertical="center" wrapText="1" shrinkToFit="1"/>
    </xf>
    <xf numFmtId="0" fontId="3" fillId="2" borderId="2" xfId="2" applyFont="1" applyFill="1" applyBorder="1" applyAlignment="1">
      <alignment horizontal="center" vertical="center" wrapText="1" shrinkToFit="1"/>
    </xf>
    <xf numFmtId="0" fontId="10" fillId="0" borderId="2"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8" fillId="0" borderId="0" xfId="2" applyFill="1" applyAlignment="1">
      <alignment horizontal="center"/>
    </xf>
    <xf numFmtId="0" fontId="51" fillId="0" borderId="8"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30" fillId="0" borderId="0" xfId="4" applyFont="1" applyFill="1" applyAlignment="1">
      <alignment horizontal="center"/>
    </xf>
    <xf numFmtId="0" fontId="15" fillId="0" borderId="0" xfId="4" applyFill="1" applyAlignment="1">
      <alignment horizontal="center"/>
    </xf>
    <xf numFmtId="0" fontId="31"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0" fillId="0" borderId="8" xfId="4" applyFont="1" applyFill="1" applyBorder="1" applyAlignment="1">
      <alignment horizontal="center" vertical="center" wrapText="1"/>
    </xf>
    <xf numFmtId="0" fontId="71" fillId="0" borderId="0" xfId="0" applyFont="1" applyFill="1"/>
    <xf numFmtId="0" fontId="42" fillId="2" borderId="0" xfId="2" applyFont="1" applyFill="1" applyBorder="1" applyAlignment="1">
      <alignment horizontal="center" vertical="center" wrapText="1"/>
    </xf>
    <xf numFmtId="0" fontId="2" fillId="2" borderId="0" xfId="2" applyFont="1" applyFill="1" applyBorder="1" applyAlignment="1">
      <alignment horizontal="left" vertical="center" wrapText="1"/>
    </xf>
    <xf numFmtId="0" fontId="2" fillId="2" borderId="0" xfId="2" applyFont="1" applyFill="1" applyBorder="1" applyAlignment="1">
      <alignment horizontal="center" vertical="center" wrapText="1"/>
    </xf>
    <xf numFmtId="0" fontId="36" fillId="2" borderId="0" xfId="2" applyFont="1" applyFill="1" applyBorder="1" applyAlignment="1">
      <alignment horizontal="center" vertical="center" wrapText="1"/>
    </xf>
    <xf numFmtId="0" fontId="52"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52"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 fontId="6" fillId="2" borderId="0" xfId="0" applyNumberFormat="1" applyFont="1" applyFill="1" applyBorder="1" applyAlignment="1">
      <alignment horizontal="center" vertical="center"/>
    </xf>
    <xf numFmtId="1" fontId="6" fillId="2" borderId="0" xfId="0" applyNumberFormat="1" applyFont="1" applyFill="1" applyBorder="1" applyAlignment="1">
      <alignment horizontal="justify" vertical="center"/>
    </xf>
    <xf numFmtId="0" fontId="8" fillId="2" borderId="0" xfId="0" applyFont="1" applyFill="1" applyBorder="1" applyAlignment="1">
      <alignment horizontal="justify" vertical="center"/>
    </xf>
    <xf numFmtId="0" fontId="14"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10" fillId="0" borderId="0" xfId="2" applyFont="1" applyAlignment="1">
      <alignment horizontal="center" vertical="top" wrapText="1"/>
    </xf>
    <xf numFmtId="0" fontId="2" fillId="0" borderId="0" xfId="2" applyFont="1" applyAlignment="1">
      <alignment horizontal="center"/>
    </xf>
    <xf numFmtId="0" fontId="3" fillId="2" borderId="2" xfId="2" quotePrefix="1" applyFont="1" applyFill="1" applyBorder="1" applyAlignment="1">
      <alignment horizontal="center" vertical="center" wrapText="1"/>
    </xf>
    <xf numFmtId="0" fontId="52" fillId="2" borderId="6" xfId="2" applyFont="1" applyFill="1" applyBorder="1" applyAlignment="1">
      <alignment horizontal="center" vertical="center" wrapText="1"/>
    </xf>
    <xf numFmtId="0" fontId="52" fillId="2" borderId="7" xfId="2" applyFont="1" applyFill="1" applyBorder="1" applyAlignment="1">
      <alignment horizontal="center" vertical="center" wrapText="1"/>
    </xf>
    <xf numFmtId="0" fontId="52" fillId="2" borderId="8" xfId="2" applyFont="1" applyFill="1" applyBorder="1" applyAlignment="1">
      <alignment horizontal="center" vertical="center" wrapText="1"/>
    </xf>
    <xf numFmtId="0" fontId="22" fillId="2" borderId="2"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3" fillId="2" borderId="2" xfId="2" applyFont="1" applyFill="1" applyBorder="1" applyAlignment="1">
      <alignment horizontal="center" vertical="center"/>
    </xf>
    <xf numFmtId="0" fontId="3" fillId="2" borderId="10" xfId="2" applyFont="1" applyFill="1" applyBorder="1" applyAlignment="1">
      <alignment horizontal="left" vertical="center" wrapText="1"/>
    </xf>
    <xf numFmtId="0" fontId="3" fillId="2" borderId="0" xfId="2" applyFont="1" applyFill="1" applyAlignment="1">
      <alignment horizontal="left" vertical="center"/>
    </xf>
    <xf numFmtId="0" fontId="3" fillId="2" borderId="2"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2" fillId="0" borderId="0" xfId="2" applyFont="1" applyAlignment="1">
      <alignment horizontal="center" vertical="top" wrapText="1"/>
    </xf>
    <xf numFmtId="0" fontId="2" fillId="2" borderId="0" xfId="2" applyFont="1" applyFill="1" applyAlignment="1">
      <alignment horizontal="center"/>
    </xf>
    <xf numFmtId="0" fontId="12" fillId="0" borderId="0" xfId="2" applyFont="1" applyAlignment="1">
      <alignment horizontal="right"/>
    </xf>
    <xf numFmtId="0" fontId="2" fillId="0" borderId="2" xfId="2" applyFont="1" applyBorder="1" applyAlignment="1">
      <alignment horizontal="center" vertical="center" wrapText="1" shrinkToFit="1"/>
    </xf>
    <xf numFmtId="0" fontId="2" fillId="0" borderId="6" xfId="2" applyFont="1" applyBorder="1" applyAlignment="1">
      <alignment horizontal="center" vertical="center" wrapText="1" shrinkToFit="1"/>
    </xf>
    <xf numFmtId="0" fontId="2" fillId="0" borderId="7" xfId="2" applyFont="1" applyBorder="1" applyAlignment="1">
      <alignment horizontal="center" vertical="center" wrapText="1" shrinkToFit="1"/>
    </xf>
    <xf numFmtId="0" fontId="2" fillId="0" borderId="8" xfId="2" applyFont="1" applyBorder="1" applyAlignment="1">
      <alignment horizontal="center" vertical="center" wrapText="1" shrinkToFit="1"/>
    </xf>
    <xf numFmtId="0" fontId="3" fillId="0" borderId="6" xfId="2" applyFont="1" applyBorder="1" applyAlignment="1">
      <alignment horizontal="center" vertical="center" wrapText="1" shrinkToFit="1"/>
    </xf>
    <xf numFmtId="0" fontId="3" fillId="0" borderId="7" xfId="2" applyFont="1" applyBorder="1" applyAlignment="1">
      <alignment horizontal="center" vertical="center" wrapText="1" shrinkToFit="1"/>
    </xf>
    <xf numFmtId="0" fontId="3" fillId="0" borderId="8" xfId="2" applyFont="1" applyBorder="1" applyAlignment="1">
      <alignment horizontal="center" vertical="center" wrapText="1" shrinkToFit="1"/>
    </xf>
    <xf numFmtId="0" fontId="2" fillId="2" borderId="2" xfId="2" applyFont="1" applyFill="1" applyBorder="1" applyAlignment="1">
      <alignment horizontal="center" vertical="center" wrapText="1"/>
    </xf>
    <xf numFmtId="0" fontId="2" fillId="2" borderId="2"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43" fillId="0" borderId="2" xfId="3" applyFont="1" applyFill="1" applyBorder="1" applyAlignment="1">
      <alignment horizontal="center" vertical="center" wrapText="1"/>
    </xf>
    <xf numFmtId="0" fontId="2" fillId="0" borderId="0" xfId="3" applyFont="1" applyFill="1" applyAlignment="1">
      <alignment horizontal="center"/>
    </xf>
    <xf numFmtId="0" fontId="12" fillId="2" borderId="0" xfId="3" applyFont="1" applyFill="1" applyBorder="1" applyAlignment="1">
      <alignment horizontal="center" vertical="center" wrapText="1"/>
    </xf>
    <xf numFmtId="0" fontId="22" fillId="0" borderId="2"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43" fillId="2" borderId="2" xfId="3" applyFont="1" applyFill="1" applyBorder="1" applyAlignment="1">
      <alignment horizontal="center" vertical="center" wrapText="1"/>
    </xf>
    <xf numFmtId="0" fontId="44" fillId="0" borderId="2"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2" fillId="0" borderId="6" xfId="3" applyFont="1" applyFill="1" applyBorder="1" applyAlignment="1">
      <alignment horizontal="center" vertical="center" wrapText="1"/>
    </xf>
    <xf numFmtId="0" fontId="2" fillId="0" borderId="8" xfId="3"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5" xfId="4" applyFont="1" applyFill="1" applyBorder="1" applyAlignment="1">
      <alignment horizontal="center" vertical="center" wrapText="1"/>
    </xf>
    <xf numFmtId="0" fontId="2" fillId="0" borderId="0" xfId="3" applyFont="1" applyFill="1" applyAlignment="1">
      <alignment horizontal="center" wrapText="1"/>
    </xf>
    <xf numFmtId="0" fontId="22" fillId="0" borderId="0"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21" fillId="0" borderId="2" xfId="3" applyFont="1" applyFill="1" applyBorder="1" applyAlignment="1">
      <alignment horizontal="center" vertical="center" wrapText="1"/>
    </xf>
    <xf numFmtId="0" fontId="54" fillId="0" borderId="2" xfId="3" applyFont="1" applyFill="1" applyBorder="1" applyAlignment="1">
      <alignment horizontal="center" vertical="center" wrapText="1"/>
    </xf>
    <xf numFmtId="0" fontId="43" fillId="0" borderId="0" xfId="3" applyFont="1" applyFill="1" applyBorder="1" applyAlignment="1">
      <alignment horizontal="center" vertical="center" wrapText="1"/>
    </xf>
    <xf numFmtId="0" fontId="44" fillId="0" borderId="0"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10" fillId="0" borderId="0" xfId="0" applyFont="1" applyFill="1" applyAlignment="1">
      <alignment horizontal="center" vertical="center" wrapText="1"/>
    </xf>
    <xf numFmtId="0" fontId="7" fillId="0" borderId="0" xfId="0" applyFont="1" applyFill="1" applyAlignment="1">
      <alignment horizontal="center"/>
    </xf>
    <xf numFmtId="0" fontId="22" fillId="0" borderId="2" xfId="0" applyFont="1" applyFill="1" applyBorder="1" applyAlignment="1">
      <alignment horizontal="center" vertical="center" wrapText="1"/>
    </xf>
    <xf numFmtId="9" fontId="22" fillId="0" borderId="2" xfId="0" applyNumberFormat="1" applyFont="1" applyFill="1" applyBorder="1" applyAlignment="1">
      <alignment horizontal="center" vertical="center" wrapText="1"/>
    </xf>
    <xf numFmtId="0" fontId="60" fillId="0" borderId="2"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center" vertical="center" wrapText="1"/>
    </xf>
  </cellXfs>
  <cellStyles count="19">
    <cellStyle name="Comma" xfId="8" builtinId="3"/>
    <cellStyle name="Comma 2" xfId="5"/>
    <cellStyle name="Comma 3" xfId="10"/>
    <cellStyle name="Normal" xfId="0" builtinId="0"/>
    <cellStyle name="Normal 2" xfId="1"/>
    <cellStyle name="Normal 2 2" xfId="3"/>
    <cellStyle name="Normal 2 2 2" xfId="14"/>
    <cellStyle name="Normal 2 2 2 4" xfId="12"/>
    <cellStyle name="Normal 2 3" xfId="16"/>
    <cellStyle name="Normal 3" xfId="6"/>
    <cellStyle name="Normal 39" xfId="11"/>
    <cellStyle name="Normal 4" xfId="7"/>
    <cellStyle name="Normal 5" xfId="9"/>
    <cellStyle name="Normal 6" xfId="17"/>
    <cellStyle name="Normal_Biểu 5" xfId="13"/>
    <cellStyle name="Normal_mau bieu-12345" xfId="2"/>
    <cellStyle name="Normal_mau bieu-12345 2" xfId="4"/>
    <cellStyle name="Normal_mau bieu-12345 2 2" xfId="15"/>
    <cellStyle name="Normal_mau bieu-12345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885825</xdr:colOff>
      <xdr:row>2</xdr:row>
      <xdr:rowOff>28575</xdr:rowOff>
    </xdr:from>
    <xdr:to>
      <xdr:col>1</xdr:col>
      <xdr:colOff>1504950</xdr:colOff>
      <xdr:row>2</xdr:row>
      <xdr:rowOff>28575</xdr:rowOff>
    </xdr:to>
    <xdr:sp macro="" textlink="">
      <xdr:nvSpPr>
        <xdr:cNvPr id="1026" name="Line 2"/>
        <xdr:cNvSpPr>
          <a:spLocks noChangeShapeType="1"/>
        </xdr:cNvSpPr>
      </xdr:nvSpPr>
      <xdr:spPr bwMode="auto">
        <a:xfrm flipV="1">
          <a:off x="1295400" y="504825"/>
          <a:ext cx="61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923925</xdr:colOff>
      <xdr:row>2</xdr:row>
      <xdr:rowOff>28575</xdr:rowOff>
    </xdr:from>
    <xdr:to>
      <xdr:col>11</xdr:col>
      <xdr:colOff>333375</xdr:colOff>
      <xdr:row>2</xdr:row>
      <xdr:rowOff>30163</xdr:rowOff>
    </xdr:to>
    <xdr:cxnSp macro="">
      <xdr:nvCxnSpPr>
        <xdr:cNvPr id="5" name="Straight Connector 4"/>
        <xdr:cNvCxnSpPr/>
      </xdr:nvCxnSpPr>
      <xdr:spPr>
        <a:xfrm>
          <a:off x="4152900" y="504825"/>
          <a:ext cx="16954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1152525</xdr:colOff>
      <xdr:row>2</xdr:row>
      <xdr:rowOff>28575</xdr:rowOff>
    </xdr:from>
    <xdr:to>
      <xdr:col>25</xdr:col>
      <xdr:colOff>47625</xdr:colOff>
      <xdr:row>2</xdr:row>
      <xdr:rowOff>30163</xdr:rowOff>
    </xdr:to>
    <xdr:cxnSp macro="">
      <xdr:nvCxnSpPr>
        <xdr:cNvPr id="2" name="Straight Connector 1"/>
        <xdr:cNvCxnSpPr/>
      </xdr:nvCxnSpPr>
      <xdr:spPr>
        <a:xfrm>
          <a:off x="3790950" y="428625"/>
          <a:ext cx="14573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47625</xdr:colOff>
      <xdr:row>2</xdr:row>
      <xdr:rowOff>19050</xdr:rowOff>
    </xdr:from>
    <xdr:to>
      <xdr:col>22</xdr:col>
      <xdr:colOff>85725</xdr:colOff>
      <xdr:row>2</xdr:row>
      <xdr:rowOff>20638</xdr:rowOff>
    </xdr:to>
    <xdr:cxnSp macro="">
      <xdr:nvCxnSpPr>
        <xdr:cNvPr id="3" name="Straight Connector 2"/>
        <xdr:cNvCxnSpPr/>
      </xdr:nvCxnSpPr>
      <xdr:spPr>
        <a:xfrm>
          <a:off x="6429375" y="419100"/>
          <a:ext cx="15621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742950</xdr:colOff>
      <xdr:row>2</xdr:row>
      <xdr:rowOff>19050</xdr:rowOff>
    </xdr:from>
    <xdr:to>
      <xdr:col>1</xdr:col>
      <xdr:colOff>1409700</xdr:colOff>
      <xdr:row>2</xdr:row>
      <xdr:rowOff>20638</xdr:rowOff>
    </xdr:to>
    <xdr:cxnSp macro="">
      <xdr:nvCxnSpPr>
        <xdr:cNvPr id="5" name="Straight Connector 4"/>
        <xdr:cNvCxnSpPr/>
      </xdr:nvCxnSpPr>
      <xdr:spPr>
        <a:xfrm>
          <a:off x="990600" y="419100"/>
          <a:ext cx="6667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400050</xdr:colOff>
      <xdr:row>2</xdr:row>
      <xdr:rowOff>47625</xdr:rowOff>
    </xdr:from>
    <xdr:to>
      <xdr:col>1</xdr:col>
      <xdr:colOff>1171575</xdr:colOff>
      <xdr:row>2</xdr:row>
      <xdr:rowOff>49213</xdr:rowOff>
    </xdr:to>
    <xdr:cxnSp macro="">
      <xdr:nvCxnSpPr>
        <xdr:cNvPr id="3" name="Straight Connector 2"/>
        <xdr:cNvCxnSpPr/>
      </xdr:nvCxnSpPr>
      <xdr:spPr>
        <a:xfrm>
          <a:off x="733425" y="438150"/>
          <a:ext cx="7715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571500</xdr:colOff>
      <xdr:row>2</xdr:row>
      <xdr:rowOff>28575</xdr:rowOff>
    </xdr:from>
    <xdr:to>
      <xdr:col>23</xdr:col>
      <xdr:colOff>476250</xdr:colOff>
      <xdr:row>2</xdr:row>
      <xdr:rowOff>30163</xdr:rowOff>
    </xdr:to>
    <xdr:cxnSp macro="">
      <xdr:nvCxnSpPr>
        <xdr:cNvPr id="5" name="Straight Connector 4"/>
        <xdr:cNvCxnSpPr/>
      </xdr:nvCxnSpPr>
      <xdr:spPr>
        <a:xfrm>
          <a:off x="3429000" y="419100"/>
          <a:ext cx="15811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190500</xdr:colOff>
      <xdr:row>3</xdr:row>
      <xdr:rowOff>28574</xdr:rowOff>
    </xdr:from>
    <xdr:to>
      <xdr:col>13</xdr:col>
      <xdr:colOff>104775</xdr:colOff>
      <xdr:row>3</xdr:row>
      <xdr:rowOff>28574</xdr:rowOff>
    </xdr:to>
    <xdr:sp macro="" textlink="">
      <xdr:nvSpPr>
        <xdr:cNvPr id="3" name="Line 2"/>
        <xdr:cNvSpPr>
          <a:spLocks noChangeShapeType="1"/>
        </xdr:cNvSpPr>
      </xdr:nvSpPr>
      <xdr:spPr bwMode="auto">
        <a:xfrm flipV="1">
          <a:off x="5238750" y="638174"/>
          <a:ext cx="1952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1104900</xdr:colOff>
      <xdr:row>2</xdr:row>
      <xdr:rowOff>9525</xdr:rowOff>
    </xdr:from>
    <xdr:to>
      <xdr:col>70</xdr:col>
      <xdr:colOff>66675</xdr:colOff>
      <xdr:row>2</xdr:row>
      <xdr:rowOff>9525</xdr:rowOff>
    </xdr:to>
    <xdr:sp macro="" textlink="">
      <xdr:nvSpPr>
        <xdr:cNvPr id="4" name="Line 1"/>
        <xdr:cNvSpPr>
          <a:spLocks noChangeShapeType="1"/>
        </xdr:cNvSpPr>
      </xdr:nvSpPr>
      <xdr:spPr bwMode="auto">
        <a:xfrm>
          <a:off x="1724025" y="485775"/>
          <a:ext cx="33118425" cy="0"/>
        </a:xfrm>
        <a:prstGeom prst="line">
          <a:avLst/>
        </a:prstGeom>
        <a:noFill/>
        <a:ln w="9525">
          <a:solidFill>
            <a:srgbClr val="000000"/>
          </a:solidFill>
          <a:round/>
          <a:headEnd/>
          <a:tailEnd/>
        </a:ln>
      </xdr:spPr>
    </xdr:sp>
    <xdr:clientData/>
  </xdr:twoCellAnchor>
  <xdr:twoCellAnchor>
    <xdr:from>
      <xdr:col>1</xdr:col>
      <xdr:colOff>657225</xdr:colOff>
      <xdr:row>2</xdr:row>
      <xdr:rowOff>19050</xdr:rowOff>
    </xdr:from>
    <xdr:to>
      <xdr:col>1</xdr:col>
      <xdr:colOff>1257300</xdr:colOff>
      <xdr:row>2</xdr:row>
      <xdr:rowOff>20638</xdr:rowOff>
    </xdr:to>
    <xdr:cxnSp macro="">
      <xdr:nvCxnSpPr>
        <xdr:cNvPr id="11" name="Straight Connector 10"/>
        <xdr:cNvCxnSpPr/>
      </xdr:nvCxnSpPr>
      <xdr:spPr>
        <a:xfrm>
          <a:off x="981075" y="419100"/>
          <a:ext cx="6000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96</xdr:col>
      <xdr:colOff>876300</xdr:colOff>
      <xdr:row>2</xdr:row>
      <xdr:rowOff>28575</xdr:rowOff>
    </xdr:from>
    <xdr:to>
      <xdr:col>98</xdr:col>
      <xdr:colOff>885825</xdr:colOff>
      <xdr:row>2</xdr:row>
      <xdr:rowOff>30163</xdr:rowOff>
    </xdr:to>
    <xdr:cxnSp macro="">
      <xdr:nvCxnSpPr>
        <xdr:cNvPr id="8" name="Straight Connector 7"/>
        <xdr:cNvCxnSpPr/>
      </xdr:nvCxnSpPr>
      <xdr:spPr>
        <a:xfrm>
          <a:off x="3467100" y="428625"/>
          <a:ext cx="17716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JL451"/>
  <sheetViews>
    <sheetView view="pageBreakPreview" topLeftCell="A4" zoomScaleSheetLayoutView="100" workbookViewId="0">
      <selection activeCell="A6" sqref="A6:P6"/>
    </sheetView>
  </sheetViews>
  <sheetFormatPr defaultRowHeight="15.75" x14ac:dyDescent="0.25"/>
  <cols>
    <col min="1" max="1" width="6.140625" style="24" customWidth="1"/>
    <col min="2" max="2" width="42.28515625" style="33" customWidth="1"/>
    <col min="3" max="3" width="8.140625" style="2" hidden="1" customWidth="1"/>
    <col min="4" max="4" width="6" style="45" hidden="1" customWidth="1"/>
    <col min="5" max="5" width="5.28515625" style="45" hidden="1" customWidth="1"/>
    <col min="6" max="6" width="5" style="45" hidden="1" customWidth="1"/>
    <col min="7" max="7" width="5.7109375" style="45" hidden="1" customWidth="1"/>
    <col min="8" max="8" width="5.28515625" style="45" hidden="1" customWidth="1"/>
    <col min="9" max="9" width="3" style="45" hidden="1" customWidth="1"/>
    <col min="10" max="10" width="17.42578125" style="45" customWidth="1"/>
    <col min="11" max="11" width="16.85546875" style="45" customWidth="1"/>
    <col min="12" max="12" width="17.85546875" style="45" customWidth="1"/>
    <col min="13" max="13" width="5.85546875" style="45" hidden="1" customWidth="1"/>
    <col min="14" max="14" width="6.85546875" style="45" hidden="1" customWidth="1"/>
    <col min="15" max="15" width="5.42578125" style="35" hidden="1" customWidth="1"/>
    <col min="16" max="16" width="0.140625" style="35" hidden="1" customWidth="1"/>
    <col min="17" max="17" width="28.7109375" style="1" customWidth="1"/>
    <col min="18" max="16384" width="9.140625" style="1"/>
  </cols>
  <sheetData>
    <row r="1" spans="1:22" s="2" customFormat="1" ht="18.75" customHeight="1" x14ac:dyDescent="0.25">
      <c r="A1" s="383" t="s">
        <v>764</v>
      </c>
      <c r="B1" s="383"/>
      <c r="C1" s="326"/>
      <c r="D1" s="404" t="s">
        <v>12</v>
      </c>
      <c r="E1" s="404"/>
      <c r="F1" s="404"/>
      <c r="G1" s="404"/>
      <c r="H1" s="404"/>
      <c r="I1" s="404"/>
      <c r="J1" s="404"/>
      <c r="K1" s="404"/>
      <c r="L1" s="404"/>
      <c r="M1" s="404"/>
      <c r="N1" s="404"/>
      <c r="O1" s="404"/>
      <c r="P1" s="404"/>
    </row>
    <row r="2" spans="1:22" s="2" customFormat="1" ht="18.75" customHeight="1" x14ac:dyDescent="0.25">
      <c r="A2" s="383" t="s">
        <v>662</v>
      </c>
      <c r="B2" s="383"/>
      <c r="C2" s="326"/>
      <c r="D2" s="404" t="s">
        <v>13</v>
      </c>
      <c r="E2" s="404"/>
      <c r="F2" s="404"/>
      <c r="G2" s="404"/>
      <c r="H2" s="404"/>
      <c r="I2" s="404"/>
      <c r="J2" s="404"/>
      <c r="K2" s="404"/>
      <c r="L2" s="404"/>
      <c r="M2" s="404"/>
      <c r="N2" s="404"/>
      <c r="O2" s="404"/>
      <c r="P2" s="404"/>
    </row>
    <row r="3" spans="1:22" s="2" customFormat="1" x14ac:dyDescent="0.25">
      <c r="A3" s="3"/>
      <c r="B3" s="405"/>
      <c r="C3" s="405"/>
      <c r="D3" s="405"/>
      <c r="E3" s="36"/>
      <c r="F3" s="36"/>
      <c r="G3" s="36"/>
      <c r="H3" s="36"/>
      <c r="I3" s="36"/>
      <c r="J3" s="36"/>
      <c r="K3" s="36"/>
      <c r="L3" s="36"/>
      <c r="M3" s="36"/>
      <c r="N3" s="36"/>
      <c r="O3" s="37"/>
      <c r="P3" s="37"/>
    </row>
    <row r="4" spans="1:22" s="2" customFormat="1" ht="18.75" customHeight="1" x14ac:dyDescent="0.25">
      <c r="A4" s="383" t="s">
        <v>799</v>
      </c>
      <c r="B4" s="383"/>
      <c r="C4" s="383"/>
      <c r="D4" s="383"/>
      <c r="E4" s="383"/>
      <c r="F4" s="383"/>
      <c r="G4" s="383"/>
      <c r="H4" s="383"/>
      <c r="I4" s="383"/>
      <c r="J4" s="383"/>
      <c r="K4" s="383"/>
      <c r="L4" s="383"/>
      <c r="M4" s="383"/>
      <c r="N4" s="383"/>
      <c r="O4" s="383"/>
      <c r="P4" s="383"/>
    </row>
    <row r="5" spans="1:22" s="4" customFormat="1" ht="18.75" customHeight="1" x14ac:dyDescent="0.25">
      <c r="A5" s="403" t="s">
        <v>51</v>
      </c>
      <c r="B5" s="403"/>
      <c r="C5" s="403"/>
      <c r="D5" s="403"/>
      <c r="E5" s="403"/>
      <c r="F5" s="403"/>
      <c r="G5" s="403"/>
      <c r="H5" s="403"/>
      <c r="I5" s="403"/>
      <c r="J5" s="403"/>
      <c r="K5" s="403"/>
      <c r="L5" s="403"/>
      <c r="M5" s="403"/>
      <c r="N5" s="403"/>
      <c r="O5" s="403"/>
      <c r="P5" s="403"/>
    </row>
    <row r="6" spans="1:22" s="4" customFormat="1" ht="18.75" customHeight="1" x14ac:dyDescent="0.25">
      <c r="A6" s="382" t="s">
        <v>828</v>
      </c>
      <c r="B6" s="382"/>
      <c r="C6" s="382"/>
      <c r="D6" s="382"/>
      <c r="E6" s="382"/>
      <c r="F6" s="382"/>
      <c r="G6" s="382"/>
      <c r="H6" s="382"/>
      <c r="I6" s="382"/>
      <c r="J6" s="382"/>
      <c r="K6" s="382"/>
      <c r="L6" s="382"/>
      <c r="M6" s="382"/>
      <c r="N6" s="382"/>
      <c r="O6" s="382"/>
      <c r="P6" s="382"/>
    </row>
    <row r="7" spans="1:22" s="5" customFormat="1" ht="10.5" customHeight="1" x14ac:dyDescent="0.3">
      <c r="A7" s="4"/>
      <c r="B7" s="31"/>
      <c r="C7" s="28"/>
      <c r="D7" s="38"/>
      <c r="E7" s="39"/>
      <c r="F7" s="39"/>
      <c r="G7" s="39"/>
      <c r="H7" s="39"/>
      <c r="I7" s="39"/>
      <c r="J7" s="39"/>
      <c r="K7" s="39"/>
      <c r="L7" s="39"/>
      <c r="M7" s="39"/>
      <c r="N7" s="39"/>
      <c r="O7" s="39"/>
      <c r="P7" s="39"/>
    </row>
    <row r="8" spans="1:22" s="6" customFormat="1" ht="21.75" customHeight="1" x14ac:dyDescent="0.25">
      <c r="A8" s="406" t="s">
        <v>0</v>
      </c>
      <c r="B8" s="407" t="s">
        <v>14</v>
      </c>
      <c r="C8" s="410" t="s">
        <v>5</v>
      </c>
      <c r="D8" s="413" t="s">
        <v>52</v>
      </c>
      <c r="E8" s="413"/>
      <c r="F8" s="413"/>
      <c r="G8" s="395" t="s">
        <v>53</v>
      </c>
      <c r="H8" s="396"/>
      <c r="I8" s="397"/>
      <c r="J8" s="395" t="s">
        <v>54</v>
      </c>
      <c r="K8" s="396"/>
      <c r="L8" s="397"/>
      <c r="M8" s="388" t="s">
        <v>55</v>
      </c>
      <c r="N8" s="388"/>
      <c r="O8" s="388"/>
      <c r="P8" s="388" t="s">
        <v>44</v>
      </c>
    </row>
    <row r="9" spans="1:22" s="6" customFormat="1" ht="20.25" customHeight="1" x14ac:dyDescent="0.25">
      <c r="A9" s="406"/>
      <c r="B9" s="408"/>
      <c r="C9" s="411"/>
      <c r="D9" s="392" t="s">
        <v>16</v>
      </c>
      <c r="E9" s="392" t="s">
        <v>25</v>
      </c>
      <c r="F9" s="392" t="s">
        <v>15</v>
      </c>
      <c r="G9" s="392" t="s">
        <v>16</v>
      </c>
      <c r="H9" s="392" t="s">
        <v>25</v>
      </c>
      <c r="I9" s="392" t="s">
        <v>21</v>
      </c>
      <c r="J9" s="392" t="s">
        <v>8</v>
      </c>
      <c r="K9" s="392" t="s">
        <v>25</v>
      </c>
      <c r="L9" s="392" t="s">
        <v>21</v>
      </c>
      <c r="M9" s="389" t="s">
        <v>8</v>
      </c>
      <c r="N9" s="389" t="s">
        <v>25</v>
      </c>
      <c r="O9" s="385" t="s">
        <v>21</v>
      </c>
      <c r="P9" s="388"/>
    </row>
    <row r="10" spans="1:22" s="6" customFormat="1" ht="23.25" customHeight="1" x14ac:dyDescent="0.25">
      <c r="A10" s="406"/>
      <c r="B10" s="408"/>
      <c r="C10" s="411"/>
      <c r="D10" s="393"/>
      <c r="E10" s="393"/>
      <c r="F10" s="393"/>
      <c r="G10" s="393"/>
      <c r="H10" s="393"/>
      <c r="I10" s="393"/>
      <c r="J10" s="393"/>
      <c r="K10" s="393"/>
      <c r="L10" s="393"/>
      <c r="M10" s="390"/>
      <c r="N10" s="390"/>
      <c r="O10" s="386"/>
      <c r="P10" s="388"/>
    </row>
    <row r="11" spans="1:22" s="6" customFormat="1" ht="9" customHeight="1" x14ac:dyDescent="0.25">
      <c r="A11" s="406"/>
      <c r="B11" s="408"/>
      <c r="C11" s="411"/>
      <c r="D11" s="393"/>
      <c r="E11" s="393"/>
      <c r="F11" s="393"/>
      <c r="G11" s="393"/>
      <c r="H11" s="393"/>
      <c r="I11" s="393"/>
      <c r="J11" s="393"/>
      <c r="K11" s="393"/>
      <c r="L11" s="393"/>
      <c r="M11" s="390"/>
      <c r="N11" s="390"/>
      <c r="O11" s="386"/>
      <c r="P11" s="388"/>
    </row>
    <row r="12" spans="1:22" s="6" customFormat="1" ht="5.25" hidden="1" customHeight="1" x14ac:dyDescent="0.25">
      <c r="A12" s="406"/>
      <c r="B12" s="408"/>
      <c r="C12" s="411"/>
      <c r="D12" s="393"/>
      <c r="E12" s="393"/>
      <c r="F12" s="393"/>
      <c r="G12" s="393"/>
      <c r="H12" s="393"/>
      <c r="I12" s="393"/>
      <c r="J12" s="393"/>
      <c r="K12" s="393"/>
      <c r="L12" s="393"/>
      <c r="M12" s="390"/>
      <c r="N12" s="390"/>
      <c r="O12" s="386"/>
      <c r="P12" s="388"/>
    </row>
    <row r="13" spans="1:22" s="6" customFormat="1" ht="8.25" hidden="1" customHeight="1" x14ac:dyDescent="0.25">
      <c r="A13" s="406"/>
      <c r="B13" s="409"/>
      <c r="C13" s="412"/>
      <c r="D13" s="394"/>
      <c r="E13" s="394"/>
      <c r="F13" s="394"/>
      <c r="G13" s="394"/>
      <c r="H13" s="394"/>
      <c r="I13" s="394"/>
      <c r="J13" s="394"/>
      <c r="K13" s="394"/>
      <c r="L13" s="394"/>
      <c r="M13" s="391"/>
      <c r="N13" s="391"/>
      <c r="O13" s="387"/>
      <c r="P13" s="182"/>
    </row>
    <row r="14" spans="1:22" s="358" customFormat="1" ht="17.25" customHeight="1" x14ac:dyDescent="0.2">
      <c r="A14" s="356">
        <v>1</v>
      </c>
      <c r="B14" s="357">
        <v>2</v>
      </c>
      <c r="C14" s="356">
        <v>3</v>
      </c>
      <c r="D14" s="356">
        <v>4</v>
      </c>
      <c r="E14" s="356">
        <v>5</v>
      </c>
      <c r="F14" s="356">
        <v>6</v>
      </c>
      <c r="G14" s="356">
        <v>7</v>
      </c>
      <c r="H14" s="356">
        <v>8</v>
      </c>
      <c r="I14" s="356">
        <v>9</v>
      </c>
      <c r="J14" s="356">
        <v>3</v>
      </c>
      <c r="K14" s="356">
        <v>4</v>
      </c>
      <c r="L14" s="356">
        <v>5</v>
      </c>
      <c r="M14" s="356">
        <v>13</v>
      </c>
      <c r="N14" s="356">
        <v>14</v>
      </c>
      <c r="O14" s="356">
        <v>15</v>
      </c>
      <c r="P14" s="356">
        <v>16</v>
      </c>
    </row>
    <row r="15" spans="1:22" s="347" customFormat="1" ht="23.25" customHeight="1" x14ac:dyDescent="0.25">
      <c r="A15" s="395" t="s">
        <v>701</v>
      </c>
      <c r="B15" s="397"/>
      <c r="C15" s="346"/>
      <c r="D15" s="34">
        <f>D16+D269+D448+D449</f>
        <v>2650</v>
      </c>
      <c r="E15" s="34">
        <f t="shared" ref="E15:O15" si="0">E16+E269+E448+E449</f>
        <v>2464</v>
      </c>
      <c r="F15" s="34">
        <f t="shared" si="0"/>
        <v>186</v>
      </c>
      <c r="G15" s="34">
        <f t="shared" si="0"/>
        <v>2319</v>
      </c>
      <c r="H15" s="34">
        <f t="shared" si="0"/>
        <v>2140</v>
      </c>
      <c r="I15" s="34">
        <f t="shared" si="0"/>
        <v>179</v>
      </c>
      <c r="J15" s="34">
        <f t="shared" si="0"/>
        <v>2601</v>
      </c>
      <c r="K15" s="34">
        <f t="shared" si="0"/>
        <v>2412</v>
      </c>
      <c r="L15" s="34">
        <f t="shared" si="0"/>
        <v>189</v>
      </c>
      <c r="M15" s="34">
        <f t="shared" si="0"/>
        <v>-49</v>
      </c>
      <c r="N15" s="34">
        <f t="shared" si="0"/>
        <v>-52</v>
      </c>
      <c r="O15" s="34">
        <f t="shared" si="0"/>
        <v>3</v>
      </c>
      <c r="P15" s="34"/>
      <c r="T15" s="136"/>
      <c r="V15" s="136"/>
    </row>
    <row r="16" spans="1:22" s="347" customFormat="1" ht="23.25" customHeight="1" x14ac:dyDescent="0.25">
      <c r="A16" s="346" t="s">
        <v>1</v>
      </c>
      <c r="B16" s="346" t="s">
        <v>22</v>
      </c>
      <c r="C16" s="346"/>
      <c r="D16" s="34">
        <f>D17+D41+D49+D59+D128+D147+D157+D164+D165+D169+D176+D184+D195+D209+D218+D229+D242+D250+D258+D267+D268</f>
        <v>1417</v>
      </c>
      <c r="E16" s="34">
        <f t="shared" ref="E16:O16" si="1">E17+E41+E49+E59+E128+E147+E157+E164+E165+E169+E176+E184+E195+E209+E218+E229+E242+E250+E258+E267+E268</f>
        <v>1289</v>
      </c>
      <c r="F16" s="34">
        <f t="shared" si="1"/>
        <v>128</v>
      </c>
      <c r="G16" s="34">
        <f t="shared" si="1"/>
        <v>1263</v>
      </c>
      <c r="H16" s="34">
        <f>H17+H41+H49+H59+H128+H147+H157+H164+H165+H169+H176+H184+H195+H209+H218+H229+H242+H250+H258+H267+H268</f>
        <v>1139</v>
      </c>
      <c r="I16" s="34">
        <f t="shared" si="1"/>
        <v>124</v>
      </c>
      <c r="J16" s="34">
        <f t="shared" si="1"/>
        <v>1405</v>
      </c>
      <c r="K16" s="34">
        <f>K17+K41+K49+K59+K128+K147+K157+K164+K165+K169+K176+K184+K195+K209+K218+K229+K242+K250+K258+K267+K268</f>
        <v>1274</v>
      </c>
      <c r="L16" s="34">
        <f t="shared" si="1"/>
        <v>131</v>
      </c>
      <c r="M16" s="34">
        <f t="shared" si="1"/>
        <v>-12</v>
      </c>
      <c r="N16" s="34">
        <f t="shared" si="1"/>
        <v>-15</v>
      </c>
      <c r="O16" s="34">
        <f t="shared" si="1"/>
        <v>3</v>
      </c>
      <c r="P16" s="34"/>
    </row>
    <row r="17" spans="1:17" s="347" customFormat="1" ht="40.5" customHeight="1" x14ac:dyDescent="0.25">
      <c r="A17" s="346">
        <v>1</v>
      </c>
      <c r="B17" s="134" t="s">
        <v>763</v>
      </c>
      <c r="C17" s="346"/>
      <c r="D17" s="34">
        <f>D20+D27</f>
        <v>98</v>
      </c>
      <c r="E17" s="34">
        <f t="shared" ref="E17:N18" si="2">E20+E27</f>
        <v>84</v>
      </c>
      <c r="F17" s="34">
        <f t="shared" si="2"/>
        <v>14</v>
      </c>
      <c r="G17" s="34">
        <f t="shared" si="2"/>
        <v>88</v>
      </c>
      <c r="H17" s="34">
        <f t="shared" si="2"/>
        <v>75</v>
      </c>
      <c r="I17" s="34">
        <f t="shared" si="2"/>
        <v>13</v>
      </c>
      <c r="J17" s="34">
        <v>98</v>
      </c>
      <c r="K17" s="34">
        <v>84</v>
      </c>
      <c r="L17" s="34">
        <f t="shared" si="2"/>
        <v>14</v>
      </c>
      <c r="M17" s="34">
        <v>0</v>
      </c>
      <c r="N17" s="34">
        <v>0</v>
      </c>
      <c r="O17" s="34">
        <f>O20+O27</f>
        <v>0</v>
      </c>
      <c r="P17" s="296" t="s">
        <v>802</v>
      </c>
    </row>
    <row r="18" spans="1:17" s="154" customFormat="1" ht="32.25" customHeight="1" x14ac:dyDescent="0.25">
      <c r="A18" s="344" t="s">
        <v>261</v>
      </c>
      <c r="B18" s="60" t="s">
        <v>805</v>
      </c>
      <c r="C18" s="344"/>
      <c r="D18" s="142">
        <v>11</v>
      </c>
      <c r="E18" s="302">
        <v>11</v>
      </c>
      <c r="F18" s="142"/>
      <c r="G18" s="142">
        <v>11</v>
      </c>
      <c r="H18" s="142">
        <v>11</v>
      </c>
      <c r="I18" s="142"/>
      <c r="J18" s="142">
        <v>11</v>
      </c>
      <c r="K18" s="142">
        <v>11</v>
      </c>
      <c r="L18" s="142"/>
      <c r="M18" s="142">
        <f t="shared" si="2"/>
        <v>0</v>
      </c>
      <c r="N18" s="142">
        <f t="shared" si="2"/>
        <v>0</v>
      </c>
      <c r="O18" s="142">
        <f>O21+O28</f>
        <v>0</v>
      </c>
      <c r="P18" s="296"/>
    </row>
    <row r="19" spans="1:17" s="154" customFormat="1" ht="39" customHeight="1" x14ac:dyDescent="0.25">
      <c r="A19" s="344" t="s">
        <v>262</v>
      </c>
      <c r="B19" s="60" t="s">
        <v>804</v>
      </c>
      <c r="C19" s="344"/>
      <c r="D19" s="142">
        <f>D17-D18</f>
        <v>87</v>
      </c>
      <c r="E19" s="142">
        <f t="shared" ref="E19:O19" si="3">E17-E18</f>
        <v>73</v>
      </c>
      <c r="F19" s="142">
        <f t="shared" si="3"/>
        <v>14</v>
      </c>
      <c r="G19" s="142">
        <f t="shared" si="3"/>
        <v>77</v>
      </c>
      <c r="H19" s="142">
        <f t="shared" si="3"/>
        <v>64</v>
      </c>
      <c r="I19" s="142">
        <f t="shared" si="3"/>
        <v>13</v>
      </c>
      <c r="J19" s="142">
        <f t="shared" si="3"/>
        <v>87</v>
      </c>
      <c r="K19" s="142">
        <f t="shared" si="3"/>
        <v>73</v>
      </c>
      <c r="L19" s="142">
        <f t="shared" si="3"/>
        <v>14</v>
      </c>
      <c r="M19" s="142">
        <f t="shared" si="3"/>
        <v>0</v>
      </c>
      <c r="N19" s="142">
        <f t="shared" si="3"/>
        <v>0</v>
      </c>
      <c r="O19" s="142">
        <f t="shared" si="3"/>
        <v>0</v>
      </c>
      <c r="P19" s="296"/>
    </row>
    <row r="20" spans="1:17" s="347" customFormat="1" ht="37.5" hidden="1" customHeight="1" x14ac:dyDescent="0.25">
      <c r="A20" s="346">
        <v>1</v>
      </c>
      <c r="B20" s="134" t="s">
        <v>396</v>
      </c>
      <c r="C20" s="346"/>
      <c r="D20" s="346">
        <f>SUM(E20:F20)</f>
        <v>35</v>
      </c>
      <c r="E20" s="135">
        <v>28</v>
      </c>
      <c r="F20" s="346">
        <v>7</v>
      </c>
      <c r="G20" s="346">
        <f>SUM(H20:I20)</f>
        <v>31</v>
      </c>
      <c r="H20" s="346">
        <v>24</v>
      </c>
      <c r="I20" s="346">
        <f t="shared" ref="I20:L20" si="4">SUM(I23:I26)</f>
        <v>7</v>
      </c>
      <c r="J20" s="346">
        <f>SUM(K20:L20)</f>
        <v>34</v>
      </c>
      <c r="K20" s="346">
        <v>27</v>
      </c>
      <c r="L20" s="346">
        <f t="shared" si="4"/>
        <v>7</v>
      </c>
      <c r="M20" s="346">
        <f>J20-D20</f>
        <v>-1</v>
      </c>
      <c r="N20" s="346">
        <f>K20-E20</f>
        <v>-1</v>
      </c>
      <c r="O20" s="346">
        <f>L20-F20</f>
        <v>0</v>
      </c>
      <c r="P20" s="346"/>
      <c r="Q20" s="136"/>
    </row>
    <row r="21" spans="1:17" s="347" customFormat="1" ht="12" hidden="1" customHeight="1" x14ac:dyDescent="0.25">
      <c r="A21" s="346"/>
      <c r="B21" s="134"/>
      <c r="C21" s="346"/>
      <c r="D21" s="346"/>
      <c r="E21" s="135"/>
      <c r="F21" s="346"/>
      <c r="G21" s="346"/>
      <c r="H21" s="346"/>
      <c r="I21" s="346"/>
      <c r="J21" s="346"/>
      <c r="K21" s="346"/>
      <c r="L21" s="346"/>
      <c r="M21" s="346"/>
      <c r="N21" s="346"/>
      <c r="O21" s="346"/>
      <c r="P21" s="346"/>
      <c r="Q21" s="136"/>
    </row>
    <row r="22" spans="1:17" s="347" customFormat="1" ht="0.75" hidden="1" customHeight="1" x14ac:dyDescent="0.25">
      <c r="A22" s="346"/>
      <c r="B22" s="134"/>
      <c r="C22" s="346"/>
      <c r="D22" s="346"/>
      <c r="E22" s="135"/>
      <c r="F22" s="346"/>
      <c r="G22" s="346"/>
      <c r="H22" s="346"/>
      <c r="I22" s="346"/>
      <c r="J22" s="346"/>
      <c r="K22" s="346"/>
      <c r="L22" s="346"/>
      <c r="M22" s="346"/>
      <c r="N22" s="346"/>
      <c r="O22" s="346"/>
      <c r="P22" s="346"/>
      <c r="Q22" s="136"/>
    </row>
    <row r="23" spans="1:17" s="154" customFormat="1" hidden="1" x14ac:dyDescent="0.25">
      <c r="A23" s="344">
        <v>1</v>
      </c>
      <c r="B23" s="60" t="s">
        <v>396</v>
      </c>
      <c r="C23" s="344"/>
      <c r="D23" s="346">
        <f t="shared" ref="D23:D86" si="5">SUM(E23:F23)</f>
        <v>0</v>
      </c>
      <c r="E23" s="344"/>
      <c r="F23" s="344"/>
      <c r="G23" s="346">
        <f t="shared" ref="G23:G86" si="6">SUM(H23:I23)</f>
        <v>7</v>
      </c>
      <c r="H23" s="344">
        <v>7</v>
      </c>
      <c r="I23" s="344"/>
      <c r="J23" s="346">
        <f t="shared" ref="J23:J86" si="7">SUM(K23:L23)</f>
        <v>7</v>
      </c>
      <c r="K23" s="344">
        <v>7</v>
      </c>
      <c r="L23" s="344"/>
      <c r="M23" s="346">
        <f t="shared" ref="M23:M86" si="8">J23-D23</f>
        <v>7</v>
      </c>
      <c r="N23" s="346">
        <f t="shared" ref="N23:N86" si="9">K23-E23</f>
        <v>7</v>
      </c>
      <c r="O23" s="346">
        <f t="shared" ref="O23:O58" si="10">K23-E23</f>
        <v>7</v>
      </c>
      <c r="P23" s="346"/>
    </row>
    <row r="24" spans="1:17" s="154" customFormat="1" ht="36" hidden="1" customHeight="1" x14ac:dyDescent="0.25">
      <c r="A24" s="344">
        <v>2</v>
      </c>
      <c r="B24" s="60" t="s">
        <v>23</v>
      </c>
      <c r="C24" s="344"/>
      <c r="D24" s="346">
        <f t="shared" si="5"/>
        <v>0</v>
      </c>
      <c r="E24" s="344"/>
      <c r="F24" s="344"/>
      <c r="G24" s="346">
        <f t="shared" si="6"/>
        <v>2</v>
      </c>
      <c r="H24" s="344">
        <v>2</v>
      </c>
      <c r="I24" s="344"/>
      <c r="J24" s="346">
        <f t="shared" si="7"/>
        <v>2</v>
      </c>
      <c r="K24" s="344">
        <v>2</v>
      </c>
      <c r="L24" s="344"/>
      <c r="M24" s="346">
        <f t="shared" si="8"/>
        <v>2</v>
      </c>
      <c r="N24" s="346">
        <f t="shared" si="9"/>
        <v>2</v>
      </c>
      <c r="O24" s="346">
        <f t="shared" si="10"/>
        <v>2</v>
      </c>
      <c r="P24" s="346"/>
    </row>
    <row r="25" spans="1:17" s="154" customFormat="1" ht="24.75" hidden="1" customHeight="1" x14ac:dyDescent="0.25">
      <c r="A25" s="344">
        <v>3</v>
      </c>
      <c r="B25" s="60" t="s">
        <v>57</v>
      </c>
      <c r="C25" s="344"/>
      <c r="D25" s="346">
        <f t="shared" si="5"/>
        <v>0</v>
      </c>
      <c r="E25" s="344"/>
      <c r="F25" s="344"/>
      <c r="G25" s="346">
        <f t="shared" si="6"/>
        <v>10</v>
      </c>
      <c r="H25" s="344">
        <v>10</v>
      </c>
      <c r="I25" s="344"/>
      <c r="J25" s="346">
        <f t="shared" si="7"/>
        <v>10</v>
      </c>
      <c r="K25" s="344">
        <v>10</v>
      </c>
      <c r="L25" s="344"/>
      <c r="M25" s="346">
        <f t="shared" si="8"/>
        <v>10</v>
      </c>
      <c r="N25" s="346">
        <f t="shared" si="9"/>
        <v>10</v>
      </c>
      <c r="O25" s="346">
        <f t="shared" si="10"/>
        <v>10</v>
      </c>
      <c r="P25" s="346"/>
    </row>
    <row r="26" spans="1:17" s="154" customFormat="1" ht="27.75" hidden="1" customHeight="1" x14ac:dyDescent="0.25">
      <c r="A26" s="344">
        <v>4</v>
      </c>
      <c r="B26" s="60" t="s">
        <v>397</v>
      </c>
      <c r="C26" s="344"/>
      <c r="D26" s="346">
        <f t="shared" si="5"/>
        <v>0</v>
      </c>
      <c r="E26" s="344"/>
      <c r="F26" s="344"/>
      <c r="G26" s="346">
        <f t="shared" si="6"/>
        <v>11</v>
      </c>
      <c r="H26" s="344">
        <v>4</v>
      </c>
      <c r="I26" s="344">
        <v>7</v>
      </c>
      <c r="J26" s="346">
        <f t="shared" si="7"/>
        <v>12</v>
      </c>
      <c r="K26" s="344">
        <v>5</v>
      </c>
      <c r="L26" s="344">
        <v>7</v>
      </c>
      <c r="M26" s="346">
        <f t="shared" si="8"/>
        <v>12</v>
      </c>
      <c r="N26" s="346">
        <f t="shared" si="9"/>
        <v>5</v>
      </c>
      <c r="O26" s="346">
        <f t="shared" si="10"/>
        <v>5</v>
      </c>
      <c r="P26" s="346"/>
    </row>
    <row r="27" spans="1:17" s="138" customFormat="1" ht="31.5" hidden="1" x14ac:dyDescent="0.25">
      <c r="A27" s="346">
        <v>2</v>
      </c>
      <c r="B27" s="134" t="s">
        <v>48</v>
      </c>
      <c r="C27" s="346" t="s">
        <v>70</v>
      </c>
      <c r="D27" s="346">
        <f t="shared" si="5"/>
        <v>63</v>
      </c>
      <c r="E27" s="137">
        <f t="shared" ref="E27:L27" si="11">SUM(E28:E40)</f>
        <v>56</v>
      </c>
      <c r="F27" s="137">
        <f t="shared" si="11"/>
        <v>7</v>
      </c>
      <c r="G27" s="346">
        <f t="shared" si="6"/>
        <v>57</v>
      </c>
      <c r="H27" s="137">
        <f t="shared" si="11"/>
        <v>51</v>
      </c>
      <c r="I27" s="137">
        <f t="shared" si="11"/>
        <v>6</v>
      </c>
      <c r="J27" s="346">
        <f t="shared" si="7"/>
        <v>63</v>
      </c>
      <c r="K27" s="137">
        <v>56</v>
      </c>
      <c r="L27" s="137">
        <f t="shared" si="11"/>
        <v>7</v>
      </c>
      <c r="M27" s="346">
        <f t="shared" si="8"/>
        <v>0</v>
      </c>
      <c r="N27" s="346">
        <f t="shared" si="9"/>
        <v>0</v>
      </c>
      <c r="O27" s="346">
        <f t="shared" si="10"/>
        <v>0</v>
      </c>
      <c r="P27" s="346"/>
    </row>
    <row r="28" spans="1:17" s="139" customFormat="1" hidden="1" x14ac:dyDescent="0.25">
      <c r="A28" s="344">
        <v>1</v>
      </c>
      <c r="B28" s="60" t="s">
        <v>49</v>
      </c>
      <c r="C28" s="71"/>
      <c r="D28" s="346">
        <f t="shared" si="5"/>
        <v>4</v>
      </c>
      <c r="E28" s="40">
        <v>4</v>
      </c>
      <c r="F28" s="344">
        <v>0</v>
      </c>
      <c r="G28" s="346">
        <f t="shared" si="6"/>
        <v>4</v>
      </c>
      <c r="H28" s="344">
        <v>4</v>
      </c>
      <c r="I28" s="344">
        <v>0</v>
      </c>
      <c r="J28" s="346">
        <f t="shared" si="7"/>
        <v>4</v>
      </c>
      <c r="K28" s="40">
        <v>4</v>
      </c>
      <c r="L28" s="344">
        <v>0</v>
      </c>
      <c r="M28" s="346">
        <f t="shared" si="8"/>
        <v>0</v>
      </c>
      <c r="N28" s="346">
        <f t="shared" si="9"/>
        <v>0</v>
      </c>
      <c r="O28" s="346">
        <f t="shared" si="10"/>
        <v>0</v>
      </c>
      <c r="P28" s="346"/>
    </row>
    <row r="29" spans="1:17" s="139" customFormat="1" hidden="1" x14ac:dyDescent="0.25">
      <c r="A29" s="344">
        <v>2</v>
      </c>
      <c r="B29" s="60" t="s">
        <v>23</v>
      </c>
      <c r="C29" s="71"/>
      <c r="D29" s="346">
        <f t="shared" si="5"/>
        <v>5</v>
      </c>
      <c r="E29" s="30">
        <v>5</v>
      </c>
      <c r="F29" s="344">
        <v>0</v>
      </c>
      <c r="G29" s="346">
        <f t="shared" si="6"/>
        <v>4</v>
      </c>
      <c r="H29" s="30">
        <v>4</v>
      </c>
      <c r="I29" s="344">
        <v>0</v>
      </c>
      <c r="J29" s="346">
        <f t="shared" si="7"/>
        <v>4</v>
      </c>
      <c r="K29" s="30">
        <v>4</v>
      </c>
      <c r="L29" s="344">
        <v>0</v>
      </c>
      <c r="M29" s="346">
        <f t="shared" si="8"/>
        <v>-1</v>
      </c>
      <c r="N29" s="346">
        <f t="shared" si="9"/>
        <v>-1</v>
      </c>
      <c r="O29" s="346">
        <f t="shared" si="10"/>
        <v>-1</v>
      </c>
      <c r="P29" s="346"/>
    </row>
    <row r="30" spans="1:17" s="139" customFormat="1" hidden="1" x14ac:dyDescent="0.25">
      <c r="A30" s="344">
        <v>3</v>
      </c>
      <c r="B30" s="66" t="s">
        <v>57</v>
      </c>
      <c r="C30" s="71"/>
      <c r="D30" s="346">
        <f t="shared" si="5"/>
        <v>3</v>
      </c>
      <c r="E30" s="30">
        <v>3</v>
      </c>
      <c r="F30" s="344">
        <v>0</v>
      </c>
      <c r="G30" s="346">
        <f t="shared" si="6"/>
        <v>3</v>
      </c>
      <c r="H30" s="30">
        <v>3</v>
      </c>
      <c r="I30" s="344">
        <v>0</v>
      </c>
      <c r="J30" s="346">
        <f t="shared" si="7"/>
        <v>3</v>
      </c>
      <c r="K30" s="30">
        <v>3</v>
      </c>
      <c r="L30" s="344">
        <v>0</v>
      </c>
      <c r="M30" s="346">
        <f t="shared" si="8"/>
        <v>0</v>
      </c>
      <c r="N30" s="346">
        <f t="shared" si="9"/>
        <v>0</v>
      </c>
      <c r="O30" s="346">
        <f t="shared" si="10"/>
        <v>0</v>
      </c>
      <c r="P30" s="346"/>
    </row>
    <row r="31" spans="1:17" s="139" customFormat="1" ht="23.25" hidden="1" customHeight="1" x14ac:dyDescent="0.25">
      <c r="A31" s="344">
        <v>4</v>
      </c>
      <c r="B31" s="66" t="s">
        <v>59</v>
      </c>
      <c r="C31" s="71"/>
      <c r="D31" s="346">
        <f t="shared" si="5"/>
        <v>2</v>
      </c>
      <c r="E31" s="30">
        <v>2</v>
      </c>
      <c r="F31" s="344">
        <v>0</v>
      </c>
      <c r="G31" s="346">
        <f t="shared" si="6"/>
        <v>2</v>
      </c>
      <c r="H31" s="30">
        <v>2</v>
      </c>
      <c r="I31" s="344">
        <v>0</v>
      </c>
      <c r="J31" s="346">
        <f t="shared" si="7"/>
        <v>2</v>
      </c>
      <c r="K31" s="30">
        <v>2</v>
      </c>
      <c r="L31" s="344">
        <v>0</v>
      </c>
      <c r="M31" s="346">
        <f t="shared" si="8"/>
        <v>0</v>
      </c>
      <c r="N31" s="346">
        <f t="shared" si="9"/>
        <v>0</v>
      </c>
      <c r="O31" s="346">
        <f t="shared" si="10"/>
        <v>0</v>
      </c>
      <c r="P31" s="346"/>
    </row>
    <row r="32" spans="1:17" s="139" customFormat="1" hidden="1" x14ac:dyDescent="0.25">
      <c r="A32" s="344">
        <v>5</v>
      </c>
      <c r="B32" s="66" t="s">
        <v>60</v>
      </c>
      <c r="C32" s="71"/>
      <c r="D32" s="346">
        <f t="shared" si="5"/>
        <v>4</v>
      </c>
      <c r="E32" s="30">
        <v>4</v>
      </c>
      <c r="F32" s="344">
        <v>0</v>
      </c>
      <c r="G32" s="346">
        <f t="shared" si="6"/>
        <v>4</v>
      </c>
      <c r="H32" s="30">
        <v>4</v>
      </c>
      <c r="I32" s="344">
        <v>0</v>
      </c>
      <c r="J32" s="346">
        <f t="shared" si="7"/>
        <v>4</v>
      </c>
      <c r="K32" s="30">
        <v>4</v>
      </c>
      <c r="L32" s="344">
        <v>0</v>
      </c>
      <c r="M32" s="346">
        <f t="shared" si="8"/>
        <v>0</v>
      </c>
      <c r="N32" s="346">
        <f t="shared" si="9"/>
        <v>0</v>
      </c>
      <c r="O32" s="346">
        <f t="shared" si="10"/>
        <v>0</v>
      </c>
      <c r="P32" s="346"/>
    </row>
    <row r="33" spans="1:16" s="139" customFormat="1" hidden="1" x14ac:dyDescent="0.25">
      <c r="A33" s="344">
        <v>6</v>
      </c>
      <c r="B33" s="66" t="s">
        <v>65</v>
      </c>
      <c r="C33" s="71"/>
      <c r="D33" s="346">
        <f t="shared" si="5"/>
        <v>3</v>
      </c>
      <c r="E33" s="30">
        <v>3</v>
      </c>
      <c r="F33" s="344">
        <v>0</v>
      </c>
      <c r="G33" s="346">
        <f t="shared" si="6"/>
        <v>2</v>
      </c>
      <c r="H33" s="30">
        <v>2</v>
      </c>
      <c r="I33" s="344">
        <v>0</v>
      </c>
      <c r="J33" s="346">
        <f t="shared" si="7"/>
        <v>3</v>
      </c>
      <c r="K33" s="30">
        <v>3</v>
      </c>
      <c r="L33" s="344">
        <v>0</v>
      </c>
      <c r="M33" s="346">
        <f t="shared" si="8"/>
        <v>0</v>
      </c>
      <c r="N33" s="346">
        <f t="shared" si="9"/>
        <v>0</v>
      </c>
      <c r="O33" s="346">
        <f t="shared" si="10"/>
        <v>0</v>
      </c>
      <c r="P33" s="346"/>
    </row>
    <row r="34" spans="1:16" s="139" customFormat="1" ht="3" hidden="1" customHeight="1" x14ac:dyDescent="0.25">
      <c r="A34" s="344">
        <v>7</v>
      </c>
      <c r="B34" s="66" t="s">
        <v>66</v>
      </c>
      <c r="C34" s="71"/>
      <c r="D34" s="346">
        <f t="shared" si="5"/>
        <v>5</v>
      </c>
      <c r="E34" s="30">
        <v>5</v>
      </c>
      <c r="F34" s="344">
        <v>0</v>
      </c>
      <c r="G34" s="346">
        <f t="shared" si="6"/>
        <v>5</v>
      </c>
      <c r="H34" s="30">
        <v>5</v>
      </c>
      <c r="I34" s="344">
        <v>0</v>
      </c>
      <c r="J34" s="346">
        <f t="shared" si="7"/>
        <v>5</v>
      </c>
      <c r="K34" s="30">
        <v>5</v>
      </c>
      <c r="L34" s="344">
        <v>0</v>
      </c>
      <c r="M34" s="346">
        <f t="shared" si="8"/>
        <v>0</v>
      </c>
      <c r="N34" s="346">
        <f t="shared" si="9"/>
        <v>0</v>
      </c>
      <c r="O34" s="346">
        <f t="shared" si="10"/>
        <v>0</v>
      </c>
      <c r="P34" s="346"/>
    </row>
    <row r="35" spans="1:16" s="139" customFormat="1" hidden="1" x14ac:dyDescent="0.25">
      <c r="A35" s="344">
        <v>8</v>
      </c>
      <c r="B35" s="66" t="s">
        <v>58</v>
      </c>
      <c r="C35" s="71"/>
      <c r="D35" s="346">
        <f t="shared" si="5"/>
        <v>2</v>
      </c>
      <c r="E35" s="30">
        <v>2</v>
      </c>
      <c r="F35" s="344">
        <v>0</v>
      </c>
      <c r="G35" s="346">
        <f t="shared" si="6"/>
        <v>2</v>
      </c>
      <c r="H35" s="30">
        <v>2</v>
      </c>
      <c r="I35" s="344">
        <v>0</v>
      </c>
      <c r="J35" s="346">
        <f t="shared" si="7"/>
        <v>2</v>
      </c>
      <c r="K35" s="30">
        <v>2</v>
      </c>
      <c r="L35" s="344">
        <v>0</v>
      </c>
      <c r="M35" s="346">
        <f t="shared" si="8"/>
        <v>0</v>
      </c>
      <c r="N35" s="346">
        <f t="shared" si="9"/>
        <v>0</v>
      </c>
      <c r="O35" s="346">
        <f t="shared" si="10"/>
        <v>0</v>
      </c>
      <c r="P35" s="346"/>
    </row>
    <row r="36" spans="1:16" s="139" customFormat="1" hidden="1" x14ac:dyDescent="0.25">
      <c r="A36" s="344">
        <v>9</v>
      </c>
      <c r="B36" s="66" t="s">
        <v>62</v>
      </c>
      <c r="C36" s="71"/>
      <c r="D36" s="346">
        <f t="shared" si="5"/>
        <v>2</v>
      </c>
      <c r="E36" s="30">
        <v>2</v>
      </c>
      <c r="F36" s="344">
        <v>0</v>
      </c>
      <c r="G36" s="346">
        <f t="shared" si="6"/>
        <v>2</v>
      </c>
      <c r="H36" s="30">
        <v>2</v>
      </c>
      <c r="I36" s="344">
        <v>0</v>
      </c>
      <c r="J36" s="346">
        <f t="shared" si="7"/>
        <v>2</v>
      </c>
      <c r="K36" s="30">
        <v>2</v>
      </c>
      <c r="L36" s="344">
        <v>0</v>
      </c>
      <c r="M36" s="346">
        <f t="shared" si="8"/>
        <v>0</v>
      </c>
      <c r="N36" s="346">
        <f t="shared" si="9"/>
        <v>0</v>
      </c>
      <c r="O36" s="346">
        <f t="shared" si="10"/>
        <v>0</v>
      </c>
      <c r="P36" s="346"/>
    </row>
    <row r="37" spans="1:16" s="139" customFormat="1" hidden="1" x14ac:dyDescent="0.25">
      <c r="A37" s="344">
        <v>10</v>
      </c>
      <c r="B37" s="66" t="s">
        <v>61</v>
      </c>
      <c r="C37" s="71"/>
      <c r="D37" s="346">
        <f t="shared" si="5"/>
        <v>5</v>
      </c>
      <c r="E37" s="30">
        <v>5</v>
      </c>
      <c r="F37" s="344">
        <v>0</v>
      </c>
      <c r="G37" s="346">
        <f t="shared" si="6"/>
        <v>4</v>
      </c>
      <c r="H37" s="30">
        <v>4</v>
      </c>
      <c r="I37" s="344">
        <v>0</v>
      </c>
      <c r="J37" s="346">
        <f t="shared" si="7"/>
        <v>5</v>
      </c>
      <c r="K37" s="30">
        <v>5</v>
      </c>
      <c r="L37" s="344">
        <v>0</v>
      </c>
      <c r="M37" s="346">
        <f t="shared" si="8"/>
        <v>0</v>
      </c>
      <c r="N37" s="346">
        <f t="shared" si="9"/>
        <v>0</v>
      </c>
      <c r="O37" s="346">
        <f t="shared" si="10"/>
        <v>0</v>
      </c>
      <c r="P37" s="346"/>
    </row>
    <row r="38" spans="1:16" s="139" customFormat="1" hidden="1" x14ac:dyDescent="0.25">
      <c r="A38" s="344">
        <v>11</v>
      </c>
      <c r="B38" s="66" t="s">
        <v>67</v>
      </c>
      <c r="C38" s="345"/>
      <c r="D38" s="346">
        <f t="shared" si="5"/>
        <v>8</v>
      </c>
      <c r="E38" s="30">
        <v>8</v>
      </c>
      <c r="F38" s="344">
        <v>0</v>
      </c>
      <c r="G38" s="346">
        <f t="shared" si="6"/>
        <v>7</v>
      </c>
      <c r="H38" s="30">
        <v>7</v>
      </c>
      <c r="I38" s="344">
        <v>0</v>
      </c>
      <c r="J38" s="346">
        <f t="shared" si="7"/>
        <v>8</v>
      </c>
      <c r="K38" s="30">
        <v>8</v>
      </c>
      <c r="L38" s="344">
        <v>0</v>
      </c>
      <c r="M38" s="346">
        <f t="shared" si="8"/>
        <v>0</v>
      </c>
      <c r="N38" s="346">
        <f t="shared" si="9"/>
        <v>0</v>
      </c>
      <c r="O38" s="346">
        <f t="shared" si="10"/>
        <v>0</v>
      </c>
      <c r="P38" s="346"/>
    </row>
    <row r="39" spans="1:16" s="138" customFormat="1" ht="16.5" hidden="1" customHeight="1" x14ac:dyDescent="0.25">
      <c r="A39" s="344">
        <v>12</v>
      </c>
      <c r="B39" s="66" t="s">
        <v>68</v>
      </c>
      <c r="C39" s="71"/>
      <c r="D39" s="346">
        <f t="shared" si="5"/>
        <v>16</v>
      </c>
      <c r="E39" s="30">
        <v>9</v>
      </c>
      <c r="F39" s="344">
        <v>7</v>
      </c>
      <c r="G39" s="346">
        <f t="shared" si="6"/>
        <v>15</v>
      </c>
      <c r="H39" s="30">
        <v>9</v>
      </c>
      <c r="I39" s="344">
        <v>6</v>
      </c>
      <c r="J39" s="346">
        <f t="shared" si="7"/>
        <v>16</v>
      </c>
      <c r="K39" s="30">
        <v>9</v>
      </c>
      <c r="L39" s="344">
        <v>7</v>
      </c>
      <c r="M39" s="346">
        <f t="shared" si="8"/>
        <v>0</v>
      </c>
      <c r="N39" s="346">
        <f t="shared" si="9"/>
        <v>0</v>
      </c>
      <c r="O39" s="346">
        <f t="shared" si="10"/>
        <v>0</v>
      </c>
      <c r="P39" s="346"/>
    </row>
    <row r="40" spans="1:16" s="138" customFormat="1" ht="0.75" hidden="1" customHeight="1" x14ac:dyDescent="0.25">
      <c r="A40" s="344">
        <v>13</v>
      </c>
      <c r="B40" s="140" t="s">
        <v>69</v>
      </c>
      <c r="C40" s="141"/>
      <c r="D40" s="346">
        <f t="shared" si="5"/>
        <v>4</v>
      </c>
      <c r="E40" s="41">
        <v>4</v>
      </c>
      <c r="F40" s="344">
        <v>0</v>
      </c>
      <c r="G40" s="346">
        <f t="shared" si="6"/>
        <v>3</v>
      </c>
      <c r="H40" s="30">
        <v>3</v>
      </c>
      <c r="I40" s="344">
        <v>0</v>
      </c>
      <c r="J40" s="346">
        <f t="shared" si="7"/>
        <v>4</v>
      </c>
      <c r="K40" s="344">
        <v>4</v>
      </c>
      <c r="L40" s="344">
        <v>0</v>
      </c>
      <c r="M40" s="346">
        <f t="shared" si="8"/>
        <v>0</v>
      </c>
      <c r="N40" s="346">
        <f t="shared" si="9"/>
        <v>0</v>
      </c>
      <c r="O40" s="346">
        <f t="shared" si="10"/>
        <v>0</v>
      </c>
      <c r="P40" s="346"/>
    </row>
    <row r="41" spans="1:16" s="35" customFormat="1" ht="27" customHeight="1" x14ac:dyDescent="0.25">
      <c r="A41" s="346">
        <v>2</v>
      </c>
      <c r="B41" s="134" t="s">
        <v>74</v>
      </c>
      <c r="C41" s="346" t="s">
        <v>70</v>
      </c>
      <c r="D41" s="346">
        <f t="shared" si="5"/>
        <v>50</v>
      </c>
      <c r="E41" s="346">
        <f t="shared" ref="E41:L41" si="12">SUM(E42:E48)</f>
        <v>47</v>
      </c>
      <c r="F41" s="346">
        <f t="shared" si="12"/>
        <v>3</v>
      </c>
      <c r="G41" s="346">
        <f t="shared" si="6"/>
        <v>46</v>
      </c>
      <c r="H41" s="346">
        <f t="shared" si="12"/>
        <v>43</v>
      </c>
      <c r="I41" s="346">
        <f t="shared" si="12"/>
        <v>3</v>
      </c>
      <c r="J41" s="346">
        <f t="shared" si="7"/>
        <v>50</v>
      </c>
      <c r="K41" s="346">
        <v>47</v>
      </c>
      <c r="L41" s="346">
        <f t="shared" si="12"/>
        <v>3</v>
      </c>
      <c r="M41" s="346">
        <f t="shared" si="8"/>
        <v>0</v>
      </c>
      <c r="N41" s="346">
        <f t="shared" si="9"/>
        <v>0</v>
      </c>
      <c r="O41" s="346">
        <f>L41-F41</f>
        <v>0</v>
      </c>
      <c r="P41" s="346"/>
    </row>
    <row r="42" spans="1:16" s="35" customFormat="1" hidden="1" x14ac:dyDescent="0.25">
      <c r="A42" s="344">
        <v>1</v>
      </c>
      <c r="B42" s="60" t="s">
        <v>76</v>
      </c>
      <c r="C42" s="344"/>
      <c r="D42" s="346">
        <f t="shared" si="5"/>
        <v>4</v>
      </c>
      <c r="E42" s="344">
        <v>4</v>
      </c>
      <c r="F42" s="344"/>
      <c r="G42" s="346">
        <f t="shared" si="6"/>
        <v>3</v>
      </c>
      <c r="H42" s="344">
        <v>3</v>
      </c>
      <c r="I42" s="344"/>
      <c r="J42" s="346">
        <f t="shared" si="7"/>
        <v>4</v>
      </c>
      <c r="K42" s="344">
        <v>4</v>
      </c>
      <c r="L42" s="344"/>
      <c r="M42" s="346">
        <f t="shared" si="8"/>
        <v>0</v>
      </c>
      <c r="N42" s="346">
        <f t="shared" si="9"/>
        <v>0</v>
      </c>
      <c r="O42" s="346">
        <f t="shared" si="10"/>
        <v>0</v>
      </c>
      <c r="P42" s="346"/>
    </row>
    <row r="43" spans="1:16" s="35" customFormat="1" hidden="1" x14ac:dyDescent="0.25">
      <c r="A43" s="344">
        <v>2</v>
      </c>
      <c r="B43" s="66" t="s">
        <v>77</v>
      </c>
      <c r="C43" s="344"/>
      <c r="D43" s="346">
        <f t="shared" si="5"/>
        <v>11</v>
      </c>
      <c r="E43" s="344">
        <v>8</v>
      </c>
      <c r="F43" s="344">
        <v>3</v>
      </c>
      <c r="G43" s="346">
        <f t="shared" si="6"/>
        <v>10</v>
      </c>
      <c r="H43" s="344">
        <v>7</v>
      </c>
      <c r="I43" s="344">
        <v>3</v>
      </c>
      <c r="J43" s="346">
        <f t="shared" si="7"/>
        <v>11</v>
      </c>
      <c r="K43" s="344">
        <v>8</v>
      </c>
      <c r="L43" s="344">
        <v>3</v>
      </c>
      <c r="M43" s="346">
        <f t="shared" si="8"/>
        <v>0</v>
      </c>
      <c r="N43" s="346">
        <f t="shared" si="9"/>
        <v>0</v>
      </c>
      <c r="O43" s="346">
        <f t="shared" si="10"/>
        <v>0</v>
      </c>
      <c r="P43" s="346"/>
    </row>
    <row r="44" spans="1:16" s="35" customFormat="1" hidden="1" x14ac:dyDescent="0.25">
      <c r="A44" s="344">
        <v>3</v>
      </c>
      <c r="B44" s="66" t="s">
        <v>57</v>
      </c>
      <c r="C44" s="344"/>
      <c r="D44" s="346">
        <f t="shared" si="5"/>
        <v>9</v>
      </c>
      <c r="E44" s="344">
        <v>9</v>
      </c>
      <c r="F44" s="344"/>
      <c r="G44" s="346">
        <f t="shared" si="6"/>
        <v>9</v>
      </c>
      <c r="H44" s="344">
        <v>9</v>
      </c>
      <c r="I44" s="344"/>
      <c r="J44" s="346">
        <f t="shared" si="7"/>
        <v>9</v>
      </c>
      <c r="K44" s="344">
        <v>9</v>
      </c>
      <c r="L44" s="344"/>
      <c r="M44" s="346">
        <f t="shared" si="8"/>
        <v>0</v>
      </c>
      <c r="N44" s="346">
        <f t="shared" si="9"/>
        <v>0</v>
      </c>
      <c r="O44" s="346">
        <f t="shared" si="10"/>
        <v>0</v>
      </c>
      <c r="P44" s="346"/>
    </row>
    <row r="45" spans="1:16" s="35" customFormat="1" hidden="1" x14ac:dyDescent="0.25">
      <c r="A45" s="344">
        <v>4</v>
      </c>
      <c r="B45" s="66" t="s">
        <v>78</v>
      </c>
      <c r="C45" s="344"/>
      <c r="D45" s="346">
        <f t="shared" si="5"/>
        <v>9</v>
      </c>
      <c r="E45" s="344">
        <v>9</v>
      </c>
      <c r="F45" s="344"/>
      <c r="G45" s="346">
        <f t="shared" si="6"/>
        <v>8</v>
      </c>
      <c r="H45" s="344">
        <v>8</v>
      </c>
      <c r="I45" s="344"/>
      <c r="J45" s="346">
        <f t="shared" si="7"/>
        <v>9</v>
      </c>
      <c r="K45" s="344">
        <v>9</v>
      </c>
      <c r="L45" s="344"/>
      <c r="M45" s="346">
        <f t="shared" si="8"/>
        <v>0</v>
      </c>
      <c r="N45" s="346">
        <f t="shared" si="9"/>
        <v>0</v>
      </c>
      <c r="O45" s="346">
        <f t="shared" si="10"/>
        <v>0</v>
      </c>
      <c r="P45" s="346"/>
    </row>
    <row r="46" spans="1:16" s="35" customFormat="1" hidden="1" x14ac:dyDescent="0.25">
      <c r="A46" s="344">
        <v>5</v>
      </c>
      <c r="B46" s="66" t="s">
        <v>79</v>
      </c>
      <c r="C46" s="344"/>
      <c r="D46" s="346">
        <f t="shared" si="5"/>
        <v>5</v>
      </c>
      <c r="E46" s="344">
        <v>5</v>
      </c>
      <c r="F46" s="344"/>
      <c r="G46" s="346">
        <f t="shared" si="6"/>
        <v>5</v>
      </c>
      <c r="H46" s="344">
        <v>5</v>
      </c>
      <c r="I46" s="344"/>
      <c r="J46" s="346">
        <f t="shared" si="7"/>
        <v>5</v>
      </c>
      <c r="K46" s="344">
        <v>5</v>
      </c>
      <c r="L46" s="344"/>
      <c r="M46" s="346">
        <f t="shared" si="8"/>
        <v>0</v>
      </c>
      <c r="N46" s="346">
        <f t="shared" si="9"/>
        <v>0</v>
      </c>
      <c r="O46" s="346">
        <f t="shared" si="10"/>
        <v>0</v>
      </c>
      <c r="P46" s="346"/>
    </row>
    <row r="47" spans="1:16" s="35" customFormat="1" hidden="1" x14ac:dyDescent="0.25">
      <c r="A47" s="344">
        <v>6</v>
      </c>
      <c r="B47" s="66" t="s">
        <v>80</v>
      </c>
      <c r="C47" s="344"/>
      <c r="D47" s="346">
        <f t="shared" si="5"/>
        <v>6</v>
      </c>
      <c r="E47" s="344">
        <v>6</v>
      </c>
      <c r="F47" s="344"/>
      <c r="G47" s="346">
        <f t="shared" si="6"/>
        <v>6</v>
      </c>
      <c r="H47" s="344">
        <v>6</v>
      </c>
      <c r="I47" s="344"/>
      <c r="J47" s="346">
        <f t="shared" si="7"/>
        <v>5</v>
      </c>
      <c r="K47" s="344">
        <v>5</v>
      </c>
      <c r="L47" s="344"/>
      <c r="M47" s="346">
        <f t="shared" si="8"/>
        <v>-1</v>
      </c>
      <c r="N47" s="346">
        <f t="shared" si="9"/>
        <v>-1</v>
      </c>
      <c r="O47" s="346">
        <f t="shared" si="10"/>
        <v>-1</v>
      </c>
      <c r="P47" s="346"/>
    </row>
    <row r="48" spans="1:16" s="35" customFormat="1" hidden="1" x14ac:dyDescent="0.25">
      <c r="A48" s="344">
        <v>7</v>
      </c>
      <c r="B48" s="66" t="s">
        <v>81</v>
      </c>
      <c r="C48" s="344"/>
      <c r="D48" s="346">
        <f t="shared" si="5"/>
        <v>6</v>
      </c>
      <c r="E48" s="344">
        <v>6</v>
      </c>
      <c r="F48" s="344"/>
      <c r="G48" s="346">
        <f t="shared" si="6"/>
        <v>5</v>
      </c>
      <c r="H48" s="344">
        <v>5</v>
      </c>
      <c r="I48" s="344"/>
      <c r="J48" s="346">
        <f t="shared" si="7"/>
        <v>6</v>
      </c>
      <c r="K48" s="344">
        <v>6</v>
      </c>
      <c r="L48" s="344"/>
      <c r="M48" s="346">
        <f t="shared" si="8"/>
        <v>0</v>
      </c>
      <c r="N48" s="346">
        <f t="shared" si="9"/>
        <v>0</v>
      </c>
      <c r="O48" s="346">
        <f t="shared" si="10"/>
        <v>0</v>
      </c>
      <c r="P48" s="346"/>
    </row>
    <row r="49" spans="1:17" s="347" customFormat="1" ht="26.25" customHeight="1" x14ac:dyDescent="0.25">
      <c r="A49" s="346">
        <v>3</v>
      </c>
      <c r="B49" s="134" t="s">
        <v>108</v>
      </c>
      <c r="C49" s="346"/>
      <c r="D49" s="346">
        <f t="shared" si="5"/>
        <v>69</v>
      </c>
      <c r="E49" s="346">
        <f t="shared" ref="E49:L49" si="13">SUM(E50:E58)</f>
        <v>66</v>
      </c>
      <c r="F49" s="346">
        <f t="shared" si="13"/>
        <v>3</v>
      </c>
      <c r="G49" s="346">
        <f t="shared" si="6"/>
        <v>68</v>
      </c>
      <c r="H49" s="346">
        <v>65</v>
      </c>
      <c r="I49" s="346">
        <f t="shared" si="13"/>
        <v>3</v>
      </c>
      <c r="J49" s="346">
        <f t="shared" si="7"/>
        <v>68</v>
      </c>
      <c r="K49" s="346">
        <f t="shared" si="13"/>
        <v>65</v>
      </c>
      <c r="L49" s="346">
        <f t="shared" si="13"/>
        <v>3</v>
      </c>
      <c r="M49" s="346">
        <f t="shared" si="8"/>
        <v>-1</v>
      </c>
      <c r="N49" s="346">
        <f t="shared" si="9"/>
        <v>-1</v>
      </c>
      <c r="O49" s="346">
        <f>L49-F49</f>
        <v>0</v>
      </c>
      <c r="P49" s="346"/>
      <c r="Q49" s="347" t="s">
        <v>514</v>
      </c>
    </row>
    <row r="50" spans="1:17" s="154" customFormat="1" ht="0.75" hidden="1" customHeight="1" x14ac:dyDescent="0.25">
      <c r="A50" s="344">
        <v>1</v>
      </c>
      <c r="B50" s="60" t="s">
        <v>109</v>
      </c>
      <c r="C50" s="344"/>
      <c r="D50" s="346">
        <f t="shared" si="5"/>
        <v>4</v>
      </c>
      <c r="E50" s="344">
        <v>4</v>
      </c>
      <c r="F50" s="344">
        <v>0</v>
      </c>
      <c r="G50" s="346">
        <f t="shared" si="6"/>
        <v>4</v>
      </c>
      <c r="H50" s="344">
        <v>4</v>
      </c>
      <c r="I50" s="344">
        <v>0</v>
      </c>
      <c r="J50" s="346">
        <f t="shared" si="7"/>
        <v>4</v>
      </c>
      <c r="K50" s="344">
        <v>4</v>
      </c>
      <c r="L50" s="344">
        <v>0</v>
      </c>
      <c r="M50" s="346">
        <f t="shared" si="8"/>
        <v>0</v>
      </c>
      <c r="N50" s="346">
        <f t="shared" si="9"/>
        <v>0</v>
      </c>
      <c r="O50" s="346">
        <f t="shared" si="10"/>
        <v>0</v>
      </c>
      <c r="P50" s="346"/>
    </row>
    <row r="51" spans="1:17" s="154" customFormat="1" ht="16.5" hidden="1" customHeight="1" x14ac:dyDescent="0.25">
      <c r="A51" s="344">
        <v>2</v>
      </c>
      <c r="B51" s="60" t="s">
        <v>110</v>
      </c>
      <c r="C51" s="344"/>
      <c r="D51" s="346">
        <f t="shared" si="5"/>
        <v>7</v>
      </c>
      <c r="E51" s="344">
        <v>7</v>
      </c>
      <c r="F51" s="344">
        <v>0</v>
      </c>
      <c r="G51" s="346">
        <f t="shared" si="6"/>
        <v>6</v>
      </c>
      <c r="H51" s="344">
        <v>6</v>
      </c>
      <c r="I51" s="344">
        <v>0</v>
      </c>
      <c r="J51" s="346">
        <f t="shared" si="7"/>
        <v>6</v>
      </c>
      <c r="K51" s="344">
        <v>6</v>
      </c>
      <c r="L51" s="344">
        <v>0</v>
      </c>
      <c r="M51" s="346">
        <f t="shared" si="8"/>
        <v>-1</v>
      </c>
      <c r="N51" s="346">
        <f t="shared" si="9"/>
        <v>-1</v>
      </c>
      <c r="O51" s="346">
        <f t="shared" si="10"/>
        <v>-1</v>
      </c>
      <c r="P51" s="346"/>
    </row>
    <row r="52" spans="1:17" s="154" customFormat="1" ht="16.5" hidden="1" customHeight="1" x14ac:dyDescent="0.25">
      <c r="A52" s="344">
        <v>3</v>
      </c>
      <c r="B52" s="60" t="s">
        <v>111</v>
      </c>
      <c r="C52" s="344"/>
      <c r="D52" s="346">
        <f t="shared" si="5"/>
        <v>8</v>
      </c>
      <c r="E52" s="344">
        <v>8</v>
      </c>
      <c r="F52" s="344">
        <v>0</v>
      </c>
      <c r="G52" s="346">
        <f t="shared" si="6"/>
        <v>8</v>
      </c>
      <c r="H52" s="344">
        <v>8</v>
      </c>
      <c r="I52" s="344">
        <v>0</v>
      </c>
      <c r="J52" s="346">
        <f t="shared" si="7"/>
        <v>8</v>
      </c>
      <c r="K52" s="344">
        <v>8</v>
      </c>
      <c r="L52" s="344">
        <v>0</v>
      </c>
      <c r="M52" s="346">
        <f t="shared" si="8"/>
        <v>0</v>
      </c>
      <c r="N52" s="346">
        <f t="shared" si="9"/>
        <v>0</v>
      </c>
      <c r="O52" s="346">
        <f t="shared" si="10"/>
        <v>0</v>
      </c>
      <c r="P52" s="346"/>
    </row>
    <row r="53" spans="1:17" s="154" customFormat="1" ht="16.5" hidden="1" customHeight="1" x14ac:dyDescent="0.25">
      <c r="A53" s="344">
        <v>4</v>
      </c>
      <c r="B53" s="60" t="s">
        <v>112</v>
      </c>
      <c r="C53" s="344"/>
      <c r="D53" s="346">
        <f t="shared" si="5"/>
        <v>8</v>
      </c>
      <c r="E53" s="344">
        <v>8</v>
      </c>
      <c r="F53" s="344">
        <v>0</v>
      </c>
      <c r="G53" s="346">
        <f t="shared" si="6"/>
        <v>8</v>
      </c>
      <c r="H53" s="344">
        <v>8</v>
      </c>
      <c r="I53" s="344">
        <v>0</v>
      </c>
      <c r="J53" s="346">
        <f t="shared" si="7"/>
        <v>8</v>
      </c>
      <c r="K53" s="344">
        <v>8</v>
      </c>
      <c r="L53" s="344">
        <v>0</v>
      </c>
      <c r="M53" s="346">
        <f t="shared" si="8"/>
        <v>0</v>
      </c>
      <c r="N53" s="346">
        <f t="shared" si="9"/>
        <v>0</v>
      </c>
      <c r="O53" s="346">
        <f t="shared" si="10"/>
        <v>0</v>
      </c>
      <c r="P53" s="346"/>
    </row>
    <row r="54" spans="1:17" s="154" customFormat="1" ht="16.5" hidden="1" customHeight="1" x14ac:dyDescent="0.25">
      <c r="A54" s="344">
        <v>5</v>
      </c>
      <c r="B54" s="60" t="s">
        <v>113</v>
      </c>
      <c r="C54" s="344"/>
      <c r="D54" s="346">
        <f t="shared" si="5"/>
        <v>9</v>
      </c>
      <c r="E54" s="344">
        <v>9</v>
      </c>
      <c r="F54" s="344">
        <v>0</v>
      </c>
      <c r="G54" s="346">
        <f t="shared" si="6"/>
        <v>9</v>
      </c>
      <c r="H54" s="344">
        <v>9</v>
      </c>
      <c r="I54" s="344">
        <v>0</v>
      </c>
      <c r="J54" s="346">
        <f t="shared" si="7"/>
        <v>9</v>
      </c>
      <c r="K54" s="344">
        <v>9</v>
      </c>
      <c r="L54" s="344">
        <v>0</v>
      </c>
      <c r="M54" s="346">
        <f t="shared" si="8"/>
        <v>0</v>
      </c>
      <c r="N54" s="346">
        <f t="shared" si="9"/>
        <v>0</v>
      </c>
      <c r="O54" s="346">
        <f t="shared" si="10"/>
        <v>0</v>
      </c>
      <c r="P54" s="346"/>
    </row>
    <row r="55" spans="1:17" s="154" customFormat="1" ht="16.5" hidden="1" customHeight="1" x14ac:dyDescent="0.25">
      <c r="A55" s="344">
        <v>6</v>
      </c>
      <c r="B55" s="60" t="s">
        <v>114</v>
      </c>
      <c r="C55" s="344"/>
      <c r="D55" s="346">
        <f t="shared" si="5"/>
        <v>6</v>
      </c>
      <c r="E55" s="344">
        <v>6</v>
      </c>
      <c r="F55" s="344">
        <v>0</v>
      </c>
      <c r="G55" s="346">
        <f t="shared" si="6"/>
        <v>6</v>
      </c>
      <c r="H55" s="344">
        <v>6</v>
      </c>
      <c r="I55" s="344">
        <v>0</v>
      </c>
      <c r="J55" s="346">
        <f t="shared" si="7"/>
        <v>6</v>
      </c>
      <c r="K55" s="344">
        <v>6</v>
      </c>
      <c r="L55" s="344">
        <v>0</v>
      </c>
      <c r="M55" s="346">
        <f t="shared" si="8"/>
        <v>0</v>
      </c>
      <c r="N55" s="346">
        <f t="shared" si="9"/>
        <v>0</v>
      </c>
      <c r="O55" s="346">
        <f t="shared" si="10"/>
        <v>0</v>
      </c>
      <c r="P55" s="346"/>
    </row>
    <row r="56" spans="1:17" s="154" customFormat="1" ht="16.5" hidden="1" customHeight="1" x14ac:dyDescent="0.25">
      <c r="A56" s="344">
        <v>7</v>
      </c>
      <c r="B56" s="60" t="s">
        <v>82</v>
      </c>
      <c r="C56" s="344"/>
      <c r="D56" s="346">
        <f t="shared" si="5"/>
        <v>7</v>
      </c>
      <c r="E56" s="344">
        <v>7</v>
      </c>
      <c r="F56" s="344">
        <v>0</v>
      </c>
      <c r="G56" s="346">
        <f t="shared" si="6"/>
        <v>7</v>
      </c>
      <c r="H56" s="344">
        <v>7</v>
      </c>
      <c r="I56" s="344">
        <v>0</v>
      </c>
      <c r="J56" s="346">
        <f t="shared" si="7"/>
        <v>8</v>
      </c>
      <c r="K56" s="344">
        <v>8</v>
      </c>
      <c r="L56" s="344">
        <v>0</v>
      </c>
      <c r="M56" s="346">
        <f t="shared" si="8"/>
        <v>1</v>
      </c>
      <c r="N56" s="346">
        <f t="shared" si="9"/>
        <v>1</v>
      </c>
      <c r="O56" s="346">
        <f t="shared" si="10"/>
        <v>1</v>
      </c>
      <c r="P56" s="346"/>
    </row>
    <row r="57" spans="1:17" s="154" customFormat="1" ht="16.5" hidden="1" customHeight="1" x14ac:dyDescent="0.25">
      <c r="A57" s="344">
        <v>8</v>
      </c>
      <c r="B57" s="60" t="s">
        <v>115</v>
      </c>
      <c r="C57" s="344"/>
      <c r="D57" s="346">
        <f t="shared" si="5"/>
        <v>10</v>
      </c>
      <c r="E57" s="344">
        <v>10</v>
      </c>
      <c r="F57" s="344">
        <v>0</v>
      </c>
      <c r="G57" s="346">
        <f t="shared" si="6"/>
        <v>10</v>
      </c>
      <c r="H57" s="344">
        <v>10</v>
      </c>
      <c r="I57" s="344">
        <v>0</v>
      </c>
      <c r="J57" s="346">
        <f t="shared" si="7"/>
        <v>9</v>
      </c>
      <c r="K57" s="344">
        <v>9</v>
      </c>
      <c r="L57" s="344">
        <v>0</v>
      </c>
      <c r="M57" s="346">
        <f t="shared" si="8"/>
        <v>-1</v>
      </c>
      <c r="N57" s="346">
        <f t="shared" si="9"/>
        <v>-1</v>
      </c>
      <c r="O57" s="346">
        <f t="shared" si="10"/>
        <v>-1</v>
      </c>
      <c r="P57" s="346"/>
    </row>
    <row r="58" spans="1:17" s="35" customFormat="1" ht="16.5" hidden="1" customHeight="1" x14ac:dyDescent="0.25">
      <c r="A58" s="344">
        <v>9</v>
      </c>
      <c r="B58" s="60" t="s">
        <v>77</v>
      </c>
      <c r="C58" s="346"/>
      <c r="D58" s="346">
        <f t="shared" si="5"/>
        <v>10</v>
      </c>
      <c r="E58" s="344">
        <v>7</v>
      </c>
      <c r="F58" s="344">
        <v>3</v>
      </c>
      <c r="G58" s="346">
        <f t="shared" si="6"/>
        <v>10</v>
      </c>
      <c r="H58" s="344">
        <v>7</v>
      </c>
      <c r="I58" s="344">
        <v>3</v>
      </c>
      <c r="J58" s="346">
        <f t="shared" si="7"/>
        <v>10</v>
      </c>
      <c r="K58" s="344">
        <v>7</v>
      </c>
      <c r="L58" s="344">
        <v>3</v>
      </c>
      <c r="M58" s="346">
        <f t="shared" si="8"/>
        <v>0</v>
      </c>
      <c r="N58" s="346">
        <f t="shared" si="9"/>
        <v>0</v>
      </c>
      <c r="O58" s="346">
        <f t="shared" si="10"/>
        <v>0</v>
      </c>
      <c r="P58" s="346"/>
    </row>
    <row r="59" spans="1:17" s="35" customFormat="1" ht="28.5" customHeight="1" x14ac:dyDescent="0.25">
      <c r="A59" s="346">
        <v>4</v>
      </c>
      <c r="B59" s="134" t="s">
        <v>259</v>
      </c>
      <c r="C59" s="346" t="s">
        <v>70</v>
      </c>
      <c r="D59" s="346">
        <f>D60+D67+D74+D81+D87+D93+D114+D122</f>
        <v>450</v>
      </c>
      <c r="E59" s="346">
        <f t="shared" ref="E59:M59" si="14">E60+E67+E74+E81+E87+E93+E114+E122</f>
        <v>403</v>
      </c>
      <c r="F59" s="346">
        <f t="shared" si="14"/>
        <v>47</v>
      </c>
      <c r="G59" s="346">
        <f t="shared" si="14"/>
        <v>383</v>
      </c>
      <c r="H59" s="346">
        <f t="shared" si="14"/>
        <v>337</v>
      </c>
      <c r="I59" s="346">
        <f t="shared" si="14"/>
        <v>46</v>
      </c>
      <c r="J59" s="346">
        <f t="shared" si="14"/>
        <v>447</v>
      </c>
      <c r="K59" s="346">
        <f t="shared" si="14"/>
        <v>397</v>
      </c>
      <c r="L59" s="346">
        <f t="shared" si="14"/>
        <v>50</v>
      </c>
      <c r="M59" s="346">
        <f t="shared" si="14"/>
        <v>-3</v>
      </c>
      <c r="N59" s="346">
        <f>N60+N67+N74+N81+N87+N93+N114+N122</f>
        <v>-6</v>
      </c>
      <c r="O59" s="346">
        <f>L59-F59</f>
        <v>3</v>
      </c>
      <c r="P59" s="346"/>
    </row>
    <row r="60" spans="1:17" s="35" customFormat="1" ht="27" customHeight="1" x14ac:dyDescent="0.25">
      <c r="A60" s="344" t="s">
        <v>293</v>
      </c>
      <c r="B60" s="60" t="s">
        <v>260</v>
      </c>
      <c r="C60" s="344" t="s">
        <v>70</v>
      </c>
      <c r="D60" s="344">
        <f t="shared" si="5"/>
        <v>46</v>
      </c>
      <c r="E60" s="344">
        <v>45</v>
      </c>
      <c r="F60" s="344">
        <v>1</v>
      </c>
      <c r="G60" s="344">
        <f t="shared" si="6"/>
        <v>39</v>
      </c>
      <c r="H60" s="344">
        <v>38</v>
      </c>
      <c r="I60" s="344">
        <v>1</v>
      </c>
      <c r="J60" s="344">
        <f t="shared" si="7"/>
        <v>45</v>
      </c>
      <c r="K60" s="344">
        <v>44</v>
      </c>
      <c r="L60" s="344">
        <v>1</v>
      </c>
      <c r="M60" s="344">
        <f t="shared" si="8"/>
        <v>-1</v>
      </c>
      <c r="N60" s="142">
        <f t="shared" si="9"/>
        <v>-1</v>
      </c>
      <c r="O60" s="346">
        <f>L60-F60</f>
        <v>0</v>
      </c>
      <c r="P60" s="346"/>
    </row>
    <row r="61" spans="1:17" s="35" customFormat="1" ht="16.5" hidden="1" customHeight="1" x14ac:dyDescent="0.25">
      <c r="A61" s="338" t="s">
        <v>261</v>
      </c>
      <c r="B61" s="66" t="s">
        <v>197</v>
      </c>
      <c r="C61" s="143"/>
      <c r="D61" s="344">
        <f t="shared" si="5"/>
        <v>6</v>
      </c>
      <c r="E61" s="344">
        <v>6</v>
      </c>
      <c r="F61" s="344">
        <v>0</v>
      </c>
      <c r="G61" s="344">
        <f t="shared" si="6"/>
        <v>4</v>
      </c>
      <c r="H61" s="344">
        <v>4</v>
      </c>
      <c r="I61" s="344">
        <v>0</v>
      </c>
      <c r="J61" s="344">
        <f t="shared" si="7"/>
        <v>5</v>
      </c>
      <c r="K61" s="344">
        <v>5</v>
      </c>
      <c r="L61" s="344">
        <v>0</v>
      </c>
      <c r="M61" s="344">
        <f t="shared" si="8"/>
        <v>-1</v>
      </c>
      <c r="N61" s="142">
        <f t="shared" si="9"/>
        <v>-1</v>
      </c>
      <c r="O61" s="346">
        <f t="shared" ref="O61:O124" si="15">L61-F61</f>
        <v>0</v>
      </c>
      <c r="P61" s="346"/>
    </row>
    <row r="62" spans="1:17" s="35" customFormat="1" ht="16.5" hidden="1" customHeight="1" x14ac:dyDescent="0.25">
      <c r="A62" s="338" t="s">
        <v>262</v>
      </c>
      <c r="B62" s="66" t="s">
        <v>77</v>
      </c>
      <c r="C62" s="143"/>
      <c r="D62" s="344">
        <f t="shared" si="5"/>
        <v>11</v>
      </c>
      <c r="E62" s="344">
        <v>10</v>
      </c>
      <c r="F62" s="344">
        <v>1</v>
      </c>
      <c r="G62" s="344">
        <f t="shared" si="6"/>
        <v>10</v>
      </c>
      <c r="H62" s="344">
        <v>9</v>
      </c>
      <c r="I62" s="344">
        <v>1</v>
      </c>
      <c r="J62" s="344">
        <f t="shared" si="7"/>
        <v>11</v>
      </c>
      <c r="K62" s="344">
        <v>10</v>
      </c>
      <c r="L62" s="344">
        <v>1</v>
      </c>
      <c r="M62" s="344">
        <f t="shared" si="8"/>
        <v>0</v>
      </c>
      <c r="N62" s="142">
        <f t="shared" si="9"/>
        <v>0</v>
      </c>
      <c r="O62" s="346">
        <f t="shared" si="15"/>
        <v>0</v>
      </c>
      <c r="P62" s="346"/>
    </row>
    <row r="63" spans="1:17" s="35" customFormat="1" ht="16.5" hidden="1" customHeight="1" x14ac:dyDescent="0.25">
      <c r="A63" s="338" t="s">
        <v>263</v>
      </c>
      <c r="B63" s="66" t="s">
        <v>82</v>
      </c>
      <c r="C63" s="143"/>
      <c r="D63" s="344">
        <f t="shared" si="5"/>
        <v>5</v>
      </c>
      <c r="E63" s="344">
        <v>5</v>
      </c>
      <c r="F63" s="344">
        <v>0</v>
      </c>
      <c r="G63" s="344">
        <f t="shared" si="6"/>
        <v>3</v>
      </c>
      <c r="H63" s="344">
        <v>3</v>
      </c>
      <c r="I63" s="344">
        <v>0</v>
      </c>
      <c r="J63" s="344">
        <f t="shared" si="7"/>
        <v>5</v>
      </c>
      <c r="K63" s="344">
        <v>5</v>
      </c>
      <c r="L63" s="344">
        <v>0</v>
      </c>
      <c r="M63" s="344">
        <f t="shared" si="8"/>
        <v>0</v>
      </c>
      <c r="N63" s="142">
        <f t="shared" si="9"/>
        <v>0</v>
      </c>
      <c r="O63" s="346">
        <f t="shared" si="15"/>
        <v>0</v>
      </c>
      <c r="P63" s="346"/>
    </row>
    <row r="64" spans="1:17" s="35" customFormat="1" ht="16.5" hidden="1" customHeight="1" x14ac:dyDescent="0.25">
      <c r="A64" s="338" t="s">
        <v>264</v>
      </c>
      <c r="B64" s="66" t="s">
        <v>265</v>
      </c>
      <c r="C64" s="143"/>
      <c r="D64" s="344">
        <f t="shared" si="5"/>
        <v>12</v>
      </c>
      <c r="E64" s="344">
        <v>12</v>
      </c>
      <c r="F64" s="344">
        <v>0</v>
      </c>
      <c r="G64" s="344">
        <f t="shared" si="6"/>
        <v>10</v>
      </c>
      <c r="H64" s="344">
        <v>10</v>
      </c>
      <c r="I64" s="344">
        <v>0</v>
      </c>
      <c r="J64" s="344">
        <f t="shared" si="7"/>
        <v>12</v>
      </c>
      <c r="K64" s="344">
        <v>12</v>
      </c>
      <c r="L64" s="344">
        <v>0</v>
      </c>
      <c r="M64" s="344">
        <f t="shared" si="8"/>
        <v>0</v>
      </c>
      <c r="N64" s="142">
        <f t="shared" si="9"/>
        <v>0</v>
      </c>
      <c r="O64" s="346">
        <f t="shared" si="15"/>
        <v>0</v>
      </c>
      <c r="P64" s="346"/>
    </row>
    <row r="65" spans="1:16" s="35" customFormat="1" ht="16.5" hidden="1" customHeight="1" x14ac:dyDescent="0.25">
      <c r="A65" s="338" t="s">
        <v>266</v>
      </c>
      <c r="B65" s="66" t="s">
        <v>267</v>
      </c>
      <c r="C65" s="143"/>
      <c r="D65" s="344">
        <f t="shared" si="5"/>
        <v>5</v>
      </c>
      <c r="E65" s="344">
        <v>5</v>
      </c>
      <c r="F65" s="344">
        <v>0</v>
      </c>
      <c r="G65" s="344">
        <f t="shared" si="6"/>
        <v>5</v>
      </c>
      <c r="H65" s="344">
        <v>5</v>
      </c>
      <c r="I65" s="344">
        <v>0</v>
      </c>
      <c r="J65" s="344">
        <f t="shared" si="7"/>
        <v>5</v>
      </c>
      <c r="K65" s="344">
        <v>5</v>
      </c>
      <c r="L65" s="344">
        <v>0</v>
      </c>
      <c r="M65" s="344">
        <f t="shared" si="8"/>
        <v>0</v>
      </c>
      <c r="N65" s="142">
        <f t="shared" si="9"/>
        <v>0</v>
      </c>
      <c r="O65" s="346">
        <f t="shared" si="15"/>
        <v>0</v>
      </c>
      <c r="P65" s="346"/>
    </row>
    <row r="66" spans="1:16" s="35" customFormat="1" ht="16.5" hidden="1" customHeight="1" x14ac:dyDescent="0.25">
      <c r="A66" s="338" t="s">
        <v>268</v>
      </c>
      <c r="B66" s="66" t="s">
        <v>269</v>
      </c>
      <c r="C66" s="143"/>
      <c r="D66" s="344">
        <f t="shared" si="5"/>
        <v>7</v>
      </c>
      <c r="E66" s="344">
        <v>7</v>
      </c>
      <c r="F66" s="344">
        <v>0</v>
      </c>
      <c r="G66" s="344">
        <f t="shared" si="6"/>
        <v>7</v>
      </c>
      <c r="H66" s="344">
        <v>7</v>
      </c>
      <c r="I66" s="344">
        <v>0</v>
      </c>
      <c r="J66" s="344">
        <f t="shared" si="7"/>
        <v>7</v>
      </c>
      <c r="K66" s="344">
        <v>7</v>
      </c>
      <c r="L66" s="344">
        <v>0</v>
      </c>
      <c r="M66" s="344">
        <f t="shared" si="8"/>
        <v>0</v>
      </c>
      <c r="N66" s="142">
        <f t="shared" si="9"/>
        <v>0</v>
      </c>
      <c r="O66" s="346">
        <f t="shared" si="15"/>
        <v>0</v>
      </c>
      <c r="P66" s="346"/>
    </row>
    <row r="67" spans="1:16" s="35" customFormat="1" ht="25.5" customHeight="1" x14ac:dyDescent="0.25">
      <c r="A67" s="344" t="s">
        <v>294</v>
      </c>
      <c r="B67" s="60" t="s">
        <v>270</v>
      </c>
      <c r="C67" s="344" t="s">
        <v>70</v>
      </c>
      <c r="D67" s="344">
        <f t="shared" si="5"/>
        <v>33</v>
      </c>
      <c r="E67" s="344">
        <v>29</v>
      </c>
      <c r="F67" s="344">
        <v>4</v>
      </c>
      <c r="G67" s="344">
        <f t="shared" si="6"/>
        <v>30</v>
      </c>
      <c r="H67" s="344">
        <v>27</v>
      </c>
      <c r="I67" s="344">
        <v>3</v>
      </c>
      <c r="J67" s="344">
        <f t="shared" si="7"/>
        <v>32</v>
      </c>
      <c r="K67" s="344">
        <v>28</v>
      </c>
      <c r="L67" s="344">
        <v>4</v>
      </c>
      <c r="M67" s="344">
        <f t="shared" si="8"/>
        <v>-1</v>
      </c>
      <c r="N67" s="142">
        <f t="shared" si="9"/>
        <v>-1</v>
      </c>
      <c r="O67" s="346">
        <f t="shared" si="15"/>
        <v>0</v>
      </c>
      <c r="P67" s="346"/>
    </row>
    <row r="68" spans="1:16" s="35" customFormat="1" ht="16.5" hidden="1" customHeight="1" x14ac:dyDescent="0.25">
      <c r="A68" s="344" t="s">
        <v>29</v>
      </c>
      <c r="B68" s="60" t="s">
        <v>197</v>
      </c>
      <c r="C68" s="344"/>
      <c r="D68" s="344">
        <f t="shared" si="5"/>
        <v>4</v>
      </c>
      <c r="E68" s="344">
        <v>4</v>
      </c>
      <c r="F68" s="344">
        <v>0</v>
      </c>
      <c r="G68" s="344">
        <f t="shared" si="6"/>
        <v>4</v>
      </c>
      <c r="H68" s="344">
        <v>4</v>
      </c>
      <c r="I68" s="344">
        <v>0</v>
      </c>
      <c r="J68" s="344">
        <f t="shared" si="7"/>
        <v>4</v>
      </c>
      <c r="K68" s="344">
        <v>4</v>
      </c>
      <c r="L68" s="344">
        <v>0</v>
      </c>
      <c r="M68" s="344">
        <f t="shared" si="8"/>
        <v>0</v>
      </c>
      <c r="N68" s="142">
        <f t="shared" si="9"/>
        <v>0</v>
      </c>
      <c r="O68" s="346">
        <f t="shared" si="15"/>
        <v>0</v>
      </c>
      <c r="P68" s="346"/>
    </row>
    <row r="69" spans="1:16" s="35" customFormat="1" ht="16.5" hidden="1" customHeight="1" x14ac:dyDescent="0.25">
      <c r="A69" s="344" t="s">
        <v>30</v>
      </c>
      <c r="B69" s="60" t="s">
        <v>271</v>
      </c>
      <c r="C69" s="344"/>
      <c r="D69" s="344">
        <f t="shared" si="5"/>
        <v>9</v>
      </c>
      <c r="E69" s="344">
        <v>5</v>
      </c>
      <c r="F69" s="344">
        <v>4</v>
      </c>
      <c r="G69" s="344">
        <f t="shared" si="6"/>
        <v>8</v>
      </c>
      <c r="H69" s="344">
        <v>5</v>
      </c>
      <c r="I69" s="344">
        <v>3</v>
      </c>
      <c r="J69" s="344">
        <f t="shared" si="7"/>
        <v>9</v>
      </c>
      <c r="K69" s="344">
        <v>5</v>
      </c>
      <c r="L69" s="344">
        <v>4</v>
      </c>
      <c r="M69" s="344">
        <f t="shared" si="8"/>
        <v>0</v>
      </c>
      <c r="N69" s="142">
        <f t="shared" si="9"/>
        <v>0</v>
      </c>
      <c r="O69" s="346">
        <f t="shared" si="15"/>
        <v>0</v>
      </c>
      <c r="P69" s="346"/>
    </row>
    <row r="70" spans="1:16" s="35" customFormat="1" ht="16.5" hidden="1" customHeight="1" x14ac:dyDescent="0.25">
      <c r="A70" s="344" t="s">
        <v>272</v>
      </c>
      <c r="B70" s="60" t="s">
        <v>273</v>
      </c>
      <c r="C70" s="344"/>
      <c r="D70" s="344">
        <f t="shared" si="5"/>
        <v>3</v>
      </c>
      <c r="E70" s="344">
        <v>3</v>
      </c>
      <c r="F70" s="344">
        <v>0</v>
      </c>
      <c r="G70" s="344">
        <f t="shared" si="6"/>
        <v>2</v>
      </c>
      <c r="H70" s="344">
        <v>2</v>
      </c>
      <c r="I70" s="344">
        <v>0</v>
      </c>
      <c r="J70" s="344">
        <f t="shared" si="7"/>
        <v>3</v>
      </c>
      <c r="K70" s="344">
        <v>3</v>
      </c>
      <c r="L70" s="344">
        <v>0</v>
      </c>
      <c r="M70" s="344">
        <f t="shared" si="8"/>
        <v>0</v>
      </c>
      <c r="N70" s="142">
        <f t="shared" si="9"/>
        <v>0</v>
      </c>
      <c r="O70" s="346">
        <f t="shared" si="15"/>
        <v>0</v>
      </c>
      <c r="P70" s="346"/>
    </row>
    <row r="71" spans="1:16" s="35" customFormat="1" ht="16.5" hidden="1" customHeight="1" x14ac:dyDescent="0.25">
      <c r="A71" s="344" t="s">
        <v>274</v>
      </c>
      <c r="B71" s="60" t="s">
        <v>275</v>
      </c>
      <c r="C71" s="344"/>
      <c r="D71" s="344">
        <f t="shared" si="5"/>
        <v>6</v>
      </c>
      <c r="E71" s="344">
        <v>6</v>
      </c>
      <c r="F71" s="344">
        <v>0</v>
      </c>
      <c r="G71" s="344">
        <f t="shared" si="6"/>
        <v>6</v>
      </c>
      <c r="H71" s="344">
        <v>6</v>
      </c>
      <c r="I71" s="344">
        <v>0</v>
      </c>
      <c r="J71" s="344">
        <f t="shared" si="7"/>
        <v>6</v>
      </c>
      <c r="K71" s="344">
        <v>6</v>
      </c>
      <c r="L71" s="344">
        <v>0</v>
      </c>
      <c r="M71" s="344">
        <f t="shared" si="8"/>
        <v>0</v>
      </c>
      <c r="N71" s="142">
        <f t="shared" si="9"/>
        <v>0</v>
      </c>
      <c r="O71" s="346">
        <f t="shared" si="15"/>
        <v>0</v>
      </c>
      <c r="P71" s="346"/>
    </row>
    <row r="72" spans="1:16" s="35" customFormat="1" ht="16.5" hidden="1" customHeight="1" x14ac:dyDescent="0.25">
      <c r="A72" s="344" t="s">
        <v>276</v>
      </c>
      <c r="B72" s="60" t="s">
        <v>277</v>
      </c>
      <c r="C72" s="344"/>
      <c r="D72" s="344">
        <f t="shared" si="5"/>
        <v>4</v>
      </c>
      <c r="E72" s="344">
        <v>4</v>
      </c>
      <c r="F72" s="344">
        <v>0</v>
      </c>
      <c r="G72" s="344">
        <f t="shared" si="6"/>
        <v>4</v>
      </c>
      <c r="H72" s="344">
        <v>4</v>
      </c>
      <c r="I72" s="344">
        <v>0</v>
      </c>
      <c r="J72" s="344">
        <f t="shared" si="7"/>
        <v>4</v>
      </c>
      <c r="K72" s="344">
        <v>4</v>
      </c>
      <c r="L72" s="344">
        <v>0</v>
      </c>
      <c r="M72" s="344">
        <f t="shared" si="8"/>
        <v>0</v>
      </c>
      <c r="N72" s="142">
        <f t="shared" si="9"/>
        <v>0</v>
      </c>
      <c r="O72" s="346">
        <f t="shared" si="15"/>
        <v>0</v>
      </c>
      <c r="P72" s="346"/>
    </row>
    <row r="73" spans="1:16" s="35" customFormat="1" ht="16.5" hidden="1" customHeight="1" x14ac:dyDescent="0.25">
      <c r="A73" s="344" t="s">
        <v>278</v>
      </c>
      <c r="B73" s="60" t="s">
        <v>279</v>
      </c>
      <c r="C73" s="344"/>
      <c r="D73" s="344">
        <f t="shared" si="5"/>
        <v>7</v>
      </c>
      <c r="E73" s="344">
        <v>7</v>
      </c>
      <c r="F73" s="344">
        <v>0</v>
      </c>
      <c r="G73" s="344">
        <f t="shared" si="6"/>
        <v>6</v>
      </c>
      <c r="H73" s="344">
        <v>6</v>
      </c>
      <c r="I73" s="344">
        <v>0</v>
      </c>
      <c r="J73" s="344">
        <f t="shared" si="7"/>
        <v>7</v>
      </c>
      <c r="K73" s="344">
        <v>7</v>
      </c>
      <c r="L73" s="344">
        <v>0</v>
      </c>
      <c r="M73" s="344">
        <f t="shared" si="8"/>
        <v>0</v>
      </c>
      <c r="N73" s="142">
        <f t="shared" si="9"/>
        <v>0</v>
      </c>
      <c r="O73" s="346">
        <f t="shared" si="15"/>
        <v>0</v>
      </c>
      <c r="P73" s="346"/>
    </row>
    <row r="74" spans="1:16" s="35" customFormat="1" ht="29.25" customHeight="1" x14ac:dyDescent="0.25">
      <c r="A74" s="344" t="s">
        <v>296</v>
      </c>
      <c r="B74" s="60" t="s">
        <v>280</v>
      </c>
      <c r="C74" s="344" t="s">
        <v>70</v>
      </c>
      <c r="D74" s="344">
        <f t="shared" si="5"/>
        <v>25</v>
      </c>
      <c r="E74" s="344">
        <v>22</v>
      </c>
      <c r="F74" s="344">
        <v>3</v>
      </c>
      <c r="G74" s="344">
        <f t="shared" si="6"/>
        <v>24</v>
      </c>
      <c r="H74" s="344">
        <v>21</v>
      </c>
      <c r="I74" s="344">
        <v>3</v>
      </c>
      <c r="J74" s="344">
        <f t="shared" si="7"/>
        <v>24</v>
      </c>
      <c r="K74" s="344">
        <v>21</v>
      </c>
      <c r="L74" s="344">
        <v>3</v>
      </c>
      <c r="M74" s="344">
        <f t="shared" si="8"/>
        <v>-1</v>
      </c>
      <c r="N74" s="142">
        <f t="shared" si="9"/>
        <v>-1</v>
      </c>
      <c r="O74" s="346">
        <f t="shared" si="15"/>
        <v>0</v>
      </c>
      <c r="P74" s="346"/>
    </row>
    <row r="75" spans="1:16" s="35" customFormat="1" ht="16.5" hidden="1" customHeight="1" x14ac:dyDescent="0.25">
      <c r="A75" s="344" t="s">
        <v>281</v>
      </c>
      <c r="B75" s="144" t="s">
        <v>197</v>
      </c>
      <c r="C75" s="344"/>
      <c r="D75" s="344">
        <f t="shared" si="5"/>
        <v>3</v>
      </c>
      <c r="E75" s="344">
        <v>3</v>
      </c>
      <c r="F75" s="344">
        <v>0</v>
      </c>
      <c r="G75" s="344">
        <f t="shared" si="6"/>
        <v>3</v>
      </c>
      <c r="H75" s="344">
        <v>3</v>
      </c>
      <c r="I75" s="344">
        <v>0</v>
      </c>
      <c r="J75" s="344">
        <f t="shared" si="7"/>
        <v>3</v>
      </c>
      <c r="K75" s="344">
        <v>3</v>
      </c>
      <c r="L75" s="344">
        <v>0</v>
      </c>
      <c r="M75" s="344">
        <f t="shared" si="8"/>
        <v>0</v>
      </c>
      <c r="N75" s="142">
        <f t="shared" si="9"/>
        <v>0</v>
      </c>
      <c r="O75" s="346">
        <f t="shared" si="15"/>
        <v>0</v>
      </c>
      <c r="P75" s="346"/>
    </row>
    <row r="76" spans="1:16" s="35" customFormat="1" ht="16.5" hidden="1" customHeight="1" x14ac:dyDescent="0.25">
      <c r="A76" s="344" t="s">
        <v>282</v>
      </c>
      <c r="B76" s="144" t="s">
        <v>283</v>
      </c>
      <c r="C76" s="344"/>
      <c r="D76" s="344">
        <f t="shared" si="5"/>
        <v>6</v>
      </c>
      <c r="E76" s="344">
        <v>3</v>
      </c>
      <c r="F76" s="344">
        <v>3</v>
      </c>
      <c r="G76" s="344">
        <f t="shared" si="6"/>
        <v>5</v>
      </c>
      <c r="H76" s="344">
        <v>2</v>
      </c>
      <c r="I76" s="344">
        <v>3</v>
      </c>
      <c r="J76" s="344">
        <f t="shared" si="7"/>
        <v>6</v>
      </c>
      <c r="K76" s="344">
        <v>3</v>
      </c>
      <c r="L76" s="344">
        <v>3</v>
      </c>
      <c r="M76" s="344">
        <f t="shared" si="8"/>
        <v>0</v>
      </c>
      <c r="N76" s="142">
        <f t="shared" si="9"/>
        <v>0</v>
      </c>
      <c r="O76" s="346">
        <f t="shared" si="15"/>
        <v>0</v>
      </c>
      <c r="P76" s="346"/>
    </row>
    <row r="77" spans="1:16" s="35" customFormat="1" ht="16.5" hidden="1" customHeight="1" x14ac:dyDescent="0.25">
      <c r="A77" s="344" t="s">
        <v>284</v>
      </c>
      <c r="B77" s="144" t="s">
        <v>285</v>
      </c>
      <c r="C77" s="344"/>
      <c r="D77" s="344">
        <f t="shared" si="5"/>
        <v>5</v>
      </c>
      <c r="E77" s="344">
        <v>5</v>
      </c>
      <c r="F77" s="344">
        <v>0</v>
      </c>
      <c r="G77" s="344">
        <f t="shared" si="6"/>
        <v>5</v>
      </c>
      <c r="H77" s="344">
        <v>5</v>
      </c>
      <c r="I77" s="344">
        <v>0</v>
      </c>
      <c r="J77" s="344">
        <f t="shared" si="7"/>
        <v>5</v>
      </c>
      <c r="K77" s="344">
        <v>5</v>
      </c>
      <c r="L77" s="344">
        <v>0</v>
      </c>
      <c r="M77" s="344">
        <f t="shared" si="8"/>
        <v>0</v>
      </c>
      <c r="N77" s="142">
        <f t="shared" si="9"/>
        <v>0</v>
      </c>
      <c r="O77" s="346">
        <f t="shared" si="15"/>
        <v>0</v>
      </c>
      <c r="P77" s="346"/>
    </row>
    <row r="78" spans="1:16" s="35" customFormat="1" ht="16.5" hidden="1" customHeight="1" x14ac:dyDescent="0.25">
      <c r="A78" s="344" t="s">
        <v>286</v>
      </c>
      <c r="B78" s="144" t="s">
        <v>287</v>
      </c>
      <c r="C78" s="344"/>
      <c r="D78" s="344">
        <f t="shared" si="5"/>
        <v>4</v>
      </c>
      <c r="E78" s="344">
        <v>4</v>
      </c>
      <c r="F78" s="344">
        <v>0</v>
      </c>
      <c r="G78" s="344">
        <f t="shared" si="6"/>
        <v>4</v>
      </c>
      <c r="H78" s="344">
        <v>4</v>
      </c>
      <c r="I78" s="344">
        <v>0</v>
      </c>
      <c r="J78" s="344">
        <f t="shared" si="7"/>
        <v>4</v>
      </c>
      <c r="K78" s="344">
        <v>4</v>
      </c>
      <c r="L78" s="344">
        <v>0</v>
      </c>
      <c r="M78" s="344">
        <f t="shared" si="8"/>
        <v>0</v>
      </c>
      <c r="N78" s="142">
        <f t="shared" si="9"/>
        <v>0</v>
      </c>
      <c r="O78" s="346">
        <f t="shared" si="15"/>
        <v>0</v>
      </c>
      <c r="P78" s="346"/>
    </row>
    <row r="79" spans="1:16" s="35" customFormat="1" ht="16.5" hidden="1" customHeight="1" x14ac:dyDescent="0.25">
      <c r="A79" s="344" t="s">
        <v>288</v>
      </c>
      <c r="B79" s="144" t="s">
        <v>289</v>
      </c>
      <c r="C79" s="344"/>
      <c r="D79" s="344">
        <f t="shared" si="5"/>
        <v>4</v>
      </c>
      <c r="E79" s="344">
        <v>4</v>
      </c>
      <c r="F79" s="344">
        <v>0</v>
      </c>
      <c r="G79" s="344">
        <f t="shared" si="6"/>
        <v>4</v>
      </c>
      <c r="H79" s="344">
        <v>4</v>
      </c>
      <c r="I79" s="344">
        <v>0</v>
      </c>
      <c r="J79" s="344">
        <f t="shared" si="7"/>
        <v>4</v>
      </c>
      <c r="K79" s="344">
        <v>4</v>
      </c>
      <c r="L79" s="344">
        <v>0</v>
      </c>
      <c r="M79" s="344">
        <f t="shared" si="8"/>
        <v>0</v>
      </c>
      <c r="N79" s="142">
        <f t="shared" si="9"/>
        <v>0</v>
      </c>
      <c r="O79" s="346">
        <f t="shared" si="15"/>
        <v>0</v>
      </c>
      <c r="P79" s="346"/>
    </row>
    <row r="80" spans="1:16" s="35" customFormat="1" ht="16.5" hidden="1" customHeight="1" x14ac:dyDescent="0.25">
      <c r="A80" s="344" t="s">
        <v>290</v>
      </c>
      <c r="B80" s="144" t="s">
        <v>291</v>
      </c>
      <c r="C80" s="344"/>
      <c r="D80" s="344">
        <f t="shared" si="5"/>
        <v>3</v>
      </c>
      <c r="E80" s="344">
        <v>3</v>
      </c>
      <c r="F80" s="344">
        <v>0</v>
      </c>
      <c r="G80" s="344">
        <f t="shared" si="6"/>
        <v>3</v>
      </c>
      <c r="H80" s="344">
        <v>3</v>
      </c>
      <c r="I80" s="344">
        <v>0</v>
      </c>
      <c r="J80" s="344">
        <f t="shared" si="7"/>
        <v>3</v>
      </c>
      <c r="K80" s="344">
        <v>3</v>
      </c>
      <c r="L80" s="344">
        <v>0</v>
      </c>
      <c r="M80" s="344">
        <f t="shared" si="8"/>
        <v>0</v>
      </c>
      <c r="N80" s="142">
        <f t="shared" si="9"/>
        <v>0</v>
      </c>
      <c r="O80" s="346">
        <f t="shared" si="15"/>
        <v>0</v>
      </c>
      <c r="P80" s="346"/>
    </row>
    <row r="81" spans="1:16" s="35" customFormat="1" ht="26.25" customHeight="1" x14ac:dyDescent="0.25">
      <c r="A81" s="344" t="s">
        <v>298</v>
      </c>
      <c r="B81" s="145" t="s">
        <v>292</v>
      </c>
      <c r="C81" s="146" t="s">
        <v>70</v>
      </c>
      <c r="D81" s="344">
        <f t="shared" si="5"/>
        <v>22</v>
      </c>
      <c r="E81" s="344">
        <v>20</v>
      </c>
      <c r="F81" s="344">
        <v>2</v>
      </c>
      <c r="G81" s="344">
        <f t="shared" si="6"/>
        <v>20</v>
      </c>
      <c r="H81" s="344">
        <v>18</v>
      </c>
      <c r="I81" s="344">
        <v>2</v>
      </c>
      <c r="J81" s="344">
        <f t="shared" si="7"/>
        <v>21</v>
      </c>
      <c r="K81" s="344">
        <v>19</v>
      </c>
      <c r="L81" s="344">
        <v>2</v>
      </c>
      <c r="M81" s="344">
        <f t="shared" si="8"/>
        <v>-1</v>
      </c>
      <c r="N81" s="142">
        <f t="shared" si="9"/>
        <v>-1</v>
      </c>
      <c r="O81" s="346">
        <f t="shared" si="15"/>
        <v>0</v>
      </c>
      <c r="P81" s="346"/>
    </row>
    <row r="82" spans="1:16" s="35" customFormat="1" ht="16.5" hidden="1" customHeight="1" x14ac:dyDescent="0.25">
      <c r="A82" s="344" t="s">
        <v>293</v>
      </c>
      <c r="B82" s="145" t="s">
        <v>197</v>
      </c>
      <c r="C82" s="146"/>
      <c r="D82" s="344">
        <f t="shared" si="5"/>
        <v>3</v>
      </c>
      <c r="E82" s="344">
        <v>3</v>
      </c>
      <c r="F82" s="344">
        <v>0</v>
      </c>
      <c r="G82" s="344">
        <f t="shared" si="6"/>
        <v>2</v>
      </c>
      <c r="H82" s="344">
        <v>2</v>
      </c>
      <c r="I82" s="344">
        <v>0</v>
      </c>
      <c r="J82" s="344">
        <f t="shared" si="7"/>
        <v>3</v>
      </c>
      <c r="K82" s="344">
        <v>3</v>
      </c>
      <c r="L82" s="344">
        <v>0</v>
      </c>
      <c r="M82" s="344">
        <f t="shared" si="8"/>
        <v>0</v>
      </c>
      <c r="N82" s="142">
        <f t="shared" si="9"/>
        <v>0</v>
      </c>
      <c r="O82" s="346">
        <f t="shared" si="15"/>
        <v>0</v>
      </c>
      <c r="P82" s="346"/>
    </row>
    <row r="83" spans="1:16" s="35" customFormat="1" ht="16.5" hidden="1" customHeight="1" x14ac:dyDescent="0.25">
      <c r="A83" s="344" t="s">
        <v>294</v>
      </c>
      <c r="B83" s="145" t="s">
        <v>295</v>
      </c>
      <c r="C83" s="146"/>
      <c r="D83" s="344">
        <f t="shared" si="5"/>
        <v>5</v>
      </c>
      <c r="E83" s="344">
        <v>5</v>
      </c>
      <c r="F83" s="344">
        <v>0</v>
      </c>
      <c r="G83" s="344">
        <f t="shared" si="6"/>
        <v>4</v>
      </c>
      <c r="H83" s="344">
        <v>4</v>
      </c>
      <c r="I83" s="344">
        <v>0</v>
      </c>
      <c r="J83" s="344">
        <f t="shared" si="7"/>
        <v>5</v>
      </c>
      <c r="K83" s="344">
        <v>5</v>
      </c>
      <c r="L83" s="344">
        <v>0</v>
      </c>
      <c r="M83" s="344">
        <f t="shared" si="8"/>
        <v>0</v>
      </c>
      <c r="N83" s="142">
        <f t="shared" si="9"/>
        <v>0</v>
      </c>
      <c r="O83" s="346">
        <f t="shared" si="15"/>
        <v>0</v>
      </c>
      <c r="P83" s="346"/>
    </row>
    <row r="84" spans="1:16" s="35" customFormat="1" ht="16.5" hidden="1" customHeight="1" x14ac:dyDescent="0.25">
      <c r="A84" s="344" t="s">
        <v>296</v>
      </c>
      <c r="B84" s="145" t="s">
        <v>297</v>
      </c>
      <c r="C84" s="146"/>
      <c r="D84" s="344">
        <f t="shared" si="5"/>
        <v>3</v>
      </c>
      <c r="E84" s="344">
        <v>3</v>
      </c>
      <c r="F84" s="344">
        <v>0</v>
      </c>
      <c r="G84" s="344">
        <f t="shared" si="6"/>
        <v>3</v>
      </c>
      <c r="H84" s="344">
        <v>3</v>
      </c>
      <c r="I84" s="344">
        <v>0</v>
      </c>
      <c r="J84" s="344">
        <f t="shared" si="7"/>
        <v>3</v>
      </c>
      <c r="K84" s="344">
        <v>3</v>
      </c>
      <c r="L84" s="344">
        <v>0</v>
      </c>
      <c r="M84" s="344">
        <f t="shared" si="8"/>
        <v>0</v>
      </c>
      <c r="N84" s="142">
        <f t="shared" si="9"/>
        <v>0</v>
      </c>
      <c r="O84" s="346">
        <f t="shared" si="15"/>
        <v>0</v>
      </c>
      <c r="P84" s="346"/>
    </row>
    <row r="85" spans="1:16" s="35" customFormat="1" ht="16.5" hidden="1" customHeight="1" x14ac:dyDescent="0.25">
      <c r="A85" s="344" t="s">
        <v>298</v>
      </c>
      <c r="B85" s="145" t="s">
        <v>299</v>
      </c>
      <c r="C85" s="146"/>
      <c r="D85" s="344">
        <f t="shared" si="5"/>
        <v>6</v>
      </c>
      <c r="E85" s="344">
        <v>6</v>
      </c>
      <c r="F85" s="344">
        <v>0</v>
      </c>
      <c r="G85" s="344">
        <f t="shared" si="6"/>
        <v>6</v>
      </c>
      <c r="H85" s="344">
        <v>6</v>
      </c>
      <c r="I85" s="344">
        <v>0</v>
      </c>
      <c r="J85" s="344">
        <f t="shared" si="7"/>
        <v>6</v>
      </c>
      <c r="K85" s="344">
        <v>6</v>
      </c>
      <c r="L85" s="344">
        <v>0</v>
      </c>
      <c r="M85" s="344">
        <f t="shared" si="8"/>
        <v>0</v>
      </c>
      <c r="N85" s="142">
        <f t="shared" si="9"/>
        <v>0</v>
      </c>
      <c r="O85" s="346">
        <f t="shared" si="15"/>
        <v>0</v>
      </c>
      <c r="P85" s="346"/>
    </row>
    <row r="86" spans="1:16" s="35" customFormat="1" ht="16.5" hidden="1" customHeight="1" x14ac:dyDescent="0.25">
      <c r="A86" s="344" t="s">
        <v>300</v>
      </c>
      <c r="B86" s="145" t="s">
        <v>301</v>
      </c>
      <c r="C86" s="146"/>
      <c r="D86" s="344">
        <f t="shared" si="5"/>
        <v>5</v>
      </c>
      <c r="E86" s="344">
        <v>3</v>
      </c>
      <c r="F86" s="344">
        <v>2</v>
      </c>
      <c r="G86" s="344">
        <f t="shared" si="6"/>
        <v>5</v>
      </c>
      <c r="H86" s="344">
        <v>3</v>
      </c>
      <c r="I86" s="344">
        <v>2</v>
      </c>
      <c r="J86" s="344">
        <f t="shared" si="7"/>
        <v>5</v>
      </c>
      <c r="K86" s="344">
        <v>3</v>
      </c>
      <c r="L86" s="344">
        <v>2</v>
      </c>
      <c r="M86" s="344">
        <f t="shared" si="8"/>
        <v>0</v>
      </c>
      <c r="N86" s="142">
        <f t="shared" si="9"/>
        <v>0</v>
      </c>
      <c r="O86" s="346">
        <f t="shared" si="15"/>
        <v>0</v>
      </c>
      <c r="P86" s="346"/>
    </row>
    <row r="87" spans="1:16" s="35" customFormat="1" ht="25.5" customHeight="1" x14ac:dyDescent="0.25">
      <c r="A87" s="344" t="s">
        <v>300</v>
      </c>
      <c r="B87" s="145" t="s">
        <v>302</v>
      </c>
      <c r="C87" s="146" t="s">
        <v>70</v>
      </c>
      <c r="D87" s="344">
        <f t="shared" ref="D87:D150" si="16">SUM(E87:F87)</f>
        <v>18</v>
      </c>
      <c r="E87" s="344">
        <v>15</v>
      </c>
      <c r="F87" s="344">
        <v>3</v>
      </c>
      <c r="G87" s="344">
        <f t="shared" ref="G87:G150" si="17">SUM(H87:I87)</f>
        <v>16</v>
      </c>
      <c r="H87" s="344">
        <v>13</v>
      </c>
      <c r="I87" s="344">
        <v>3</v>
      </c>
      <c r="J87" s="344">
        <f t="shared" ref="J87:J150" si="18">SUM(K87:L87)</f>
        <v>18</v>
      </c>
      <c r="K87" s="344">
        <v>15</v>
      </c>
      <c r="L87" s="344">
        <v>3</v>
      </c>
      <c r="M87" s="344">
        <f t="shared" ref="M87:M150" si="19">J87-D87</f>
        <v>0</v>
      </c>
      <c r="N87" s="142">
        <f t="shared" ref="N87:N150" si="20">K87-E87</f>
        <v>0</v>
      </c>
      <c r="O87" s="346">
        <f t="shared" si="15"/>
        <v>0</v>
      </c>
      <c r="P87" s="346"/>
    </row>
    <row r="88" spans="1:16" s="35" customFormat="1" ht="16.5" hidden="1" customHeight="1" x14ac:dyDescent="0.25">
      <c r="A88" s="344" t="s">
        <v>303</v>
      </c>
      <c r="B88" s="145" t="s">
        <v>304</v>
      </c>
      <c r="C88" s="344"/>
      <c r="D88" s="344">
        <f t="shared" si="16"/>
        <v>3</v>
      </c>
      <c r="E88" s="344">
        <v>3</v>
      </c>
      <c r="F88" s="344">
        <v>0</v>
      </c>
      <c r="G88" s="344">
        <f t="shared" si="17"/>
        <v>3</v>
      </c>
      <c r="H88" s="344">
        <v>3</v>
      </c>
      <c r="I88" s="344">
        <v>0</v>
      </c>
      <c r="J88" s="344">
        <f t="shared" si="18"/>
        <v>3</v>
      </c>
      <c r="K88" s="344">
        <v>3</v>
      </c>
      <c r="L88" s="344">
        <v>0</v>
      </c>
      <c r="M88" s="344">
        <f t="shared" si="19"/>
        <v>0</v>
      </c>
      <c r="N88" s="142">
        <f t="shared" si="20"/>
        <v>0</v>
      </c>
      <c r="O88" s="346">
        <f t="shared" si="15"/>
        <v>0</v>
      </c>
      <c r="P88" s="346"/>
    </row>
    <row r="89" spans="1:16" s="35" customFormat="1" ht="16.5" hidden="1" customHeight="1" x14ac:dyDescent="0.25">
      <c r="A89" s="344" t="s">
        <v>305</v>
      </c>
      <c r="B89" s="145" t="s">
        <v>306</v>
      </c>
      <c r="C89" s="344"/>
      <c r="D89" s="344">
        <f t="shared" si="16"/>
        <v>3</v>
      </c>
      <c r="E89" s="344">
        <v>3</v>
      </c>
      <c r="F89" s="344">
        <v>0</v>
      </c>
      <c r="G89" s="344">
        <f t="shared" si="17"/>
        <v>3</v>
      </c>
      <c r="H89" s="344">
        <v>3</v>
      </c>
      <c r="I89" s="344">
        <v>0</v>
      </c>
      <c r="J89" s="344">
        <f t="shared" si="18"/>
        <v>3</v>
      </c>
      <c r="K89" s="344">
        <v>3</v>
      </c>
      <c r="L89" s="344">
        <v>0</v>
      </c>
      <c r="M89" s="344">
        <f t="shared" si="19"/>
        <v>0</v>
      </c>
      <c r="N89" s="142">
        <f t="shared" si="20"/>
        <v>0</v>
      </c>
      <c r="O89" s="346">
        <f t="shared" si="15"/>
        <v>0</v>
      </c>
      <c r="P89" s="346"/>
    </row>
    <row r="90" spans="1:16" s="35" customFormat="1" ht="16.5" hidden="1" customHeight="1" x14ac:dyDescent="0.25">
      <c r="A90" s="344" t="s">
        <v>307</v>
      </c>
      <c r="B90" s="145" t="s">
        <v>308</v>
      </c>
      <c r="C90" s="344"/>
      <c r="D90" s="344">
        <f t="shared" si="16"/>
        <v>4</v>
      </c>
      <c r="E90" s="344">
        <v>4</v>
      </c>
      <c r="F90" s="344">
        <v>0</v>
      </c>
      <c r="G90" s="344">
        <f t="shared" si="17"/>
        <v>3</v>
      </c>
      <c r="H90" s="344">
        <v>3</v>
      </c>
      <c r="I90" s="344">
        <v>0</v>
      </c>
      <c r="J90" s="344">
        <f t="shared" si="18"/>
        <v>4</v>
      </c>
      <c r="K90" s="344">
        <v>4</v>
      </c>
      <c r="L90" s="344">
        <v>0</v>
      </c>
      <c r="M90" s="344">
        <f t="shared" si="19"/>
        <v>0</v>
      </c>
      <c r="N90" s="142">
        <f t="shared" si="20"/>
        <v>0</v>
      </c>
      <c r="O90" s="346">
        <f t="shared" si="15"/>
        <v>0</v>
      </c>
      <c r="P90" s="346"/>
    </row>
    <row r="91" spans="1:16" s="35" customFormat="1" ht="16.5" hidden="1" customHeight="1" x14ac:dyDescent="0.25">
      <c r="A91" s="344" t="s">
        <v>309</v>
      </c>
      <c r="B91" s="145" t="s">
        <v>310</v>
      </c>
      <c r="C91" s="344"/>
      <c r="D91" s="344">
        <f t="shared" si="16"/>
        <v>3</v>
      </c>
      <c r="E91" s="344">
        <v>3</v>
      </c>
      <c r="F91" s="344">
        <v>0</v>
      </c>
      <c r="G91" s="344">
        <f t="shared" si="17"/>
        <v>2</v>
      </c>
      <c r="H91" s="344">
        <v>2</v>
      </c>
      <c r="I91" s="344">
        <v>0</v>
      </c>
      <c r="J91" s="344">
        <f t="shared" si="18"/>
        <v>3</v>
      </c>
      <c r="K91" s="344">
        <v>3</v>
      </c>
      <c r="L91" s="344">
        <v>0</v>
      </c>
      <c r="M91" s="344">
        <f t="shared" si="19"/>
        <v>0</v>
      </c>
      <c r="N91" s="142">
        <f t="shared" si="20"/>
        <v>0</v>
      </c>
      <c r="O91" s="346">
        <f t="shared" si="15"/>
        <v>0</v>
      </c>
      <c r="P91" s="346"/>
    </row>
    <row r="92" spans="1:16" s="35" customFormat="1" ht="16.5" hidden="1" customHeight="1" x14ac:dyDescent="0.25">
      <c r="A92" s="344" t="s">
        <v>311</v>
      </c>
      <c r="B92" s="145" t="s">
        <v>312</v>
      </c>
      <c r="C92" s="344"/>
      <c r="D92" s="344">
        <f t="shared" si="16"/>
        <v>5</v>
      </c>
      <c r="E92" s="344">
        <v>2</v>
      </c>
      <c r="F92" s="344">
        <v>3</v>
      </c>
      <c r="G92" s="344">
        <f t="shared" si="17"/>
        <v>5</v>
      </c>
      <c r="H92" s="344">
        <v>2</v>
      </c>
      <c r="I92" s="344">
        <v>3</v>
      </c>
      <c r="J92" s="344">
        <f t="shared" si="18"/>
        <v>5</v>
      </c>
      <c r="K92" s="344">
        <v>2</v>
      </c>
      <c r="L92" s="344">
        <v>3</v>
      </c>
      <c r="M92" s="344">
        <f t="shared" si="19"/>
        <v>0</v>
      </c>
      <c r="N92" s="142">
        <f t="shared" si="20"/>
        <v>0</v>
      </c>
      <c r="O92" s="346">
        <f t="shared" si="15"/>
        <v>0</v>
      </c>
      <c r="P92" s="346"/>
    </row>
    <row r="93" spans="1:16" s="35" customFormat="1" ht="26.25" customHeight="1" x14ac:dyDescent="0.25">
      <c r="A93" s="344" t="s">
        <v>826</v>
      </c>
      <c r="B93" s="145" t="s">
        <v>313</v>
      </c>
      <c r="C93" s="146" t="s">
        <v>70</v>
      </c>
      <c r="D93" s="344">
        <f t="shared" si="16"/>
        <v>257</v>
      </c>
      <c r="E93" s="344">
        <v>226</v>
      </c>
      <c r="F93" s="344">
        <v>31</v>
      </c>
      <c r="G93" s="344">
        <f t="shared" si="17"/>
        <v>210</v>
      </c>
      <c r="H93" s="344">
        <v>179</v>
      </c>
      <c r="I93" s="344">
        <v>31</v>
      </c>
      <c r="J93" s="344">
        <f t="shared" si="18"/>
        <v>256</v>
      </c>
      <c r="K93" s="344">
        <v>224</v>
      </c>
      <c r="L93" s="344">
        <v>32</v>
      </c>
      <c r="M93" s="344">
        <f t="shared" si="19"/>
        <v>-1</v>
      </c>
      <c r="N93" s="142">
        <f t="shared" si="20"/>
        <v>-2</v>
      </c>
      <c r="O93" s="346">
        <f t="shared" si="15"/>
        <v>1</v>
      </c>
      <c r="P93" s="346"/>
    </row>
    <row r="94" spans="1:16" s="35" customFormat="1" ht="16.5" hidden="1" customHeight="1" x14ac:dyDescent="0.25">
      <c r="A94" s="344" t="s">
        <v>314</v>
      </c>
      <c r="B94" s="145" t="s">
        <v>304</v>
      </c>
      <c r="C94" s="146"/>
      <c r="D94" s="344">
        <f t="shared" si="16"/>
        <v>5</v>
      </c>
      <c r="E94" s="344">
        <v>5</v>
      </c>
      <c r="F94" s="344">
        <v>0</v>
      </c>
      <c r="G94" s="344">
        <f t="shared" si="17"/>
        <v>5</v>
      </c>
      <c r="H94" s="344">
        <v>5</v>
      </c>
      <c r="I94" s="344">
        <v>0</v>
      </c>
      <c r="J94" s="344">
        <f t="shared" si="18"/>
        <v>4</v>
      </c>
      <c r="K94" s="344">
        <v>4</v>
      </c>
      <c r="L94" s="344">
        <v>0</v>
      </c>
      <c r="M94" s="344">
        <f t="shared" si="19"/>
        <v>-1</v>
      </c>
      <c r="N94" s="142">
        <f t="shared" si="20"/>
        <v>-1</v>
      </c>
      <c r="O94" s="346">
        <f t="shared" si="15"/>
        <v>0</v>
      </c>
      <c r="P94" s="346"/>
    </row>
    <row r="95" spans="1:16" s="35" customFormat="1" ht="16.5" hidden="1" customHeight="1" x14ac:dyDescent="0.25">
      <c r="A95" s="344" t="s">
        <v>315</v>
      </c>
      <c r="B95" s="144" t="s">
        <v>316</v>
      </c>
      <c r="C95" s="146"/>
      <c r="D95" s="344">
        <f t="shared" si="16"/>
        <v>5</v>
      </c>
      <c r="E95" s="344">
        <v>5</v>
      </c>
      <c r="F95" s="344">
        <v>0</v>
      </c>
      <c r="G95" s="344">
        <f t="shared" si="17"/>
        <v>5</v>
      </c>
      <c r="H95" s="344">
        <v>5</v>
      </c>
      <c r="I95" s="344">
        <v>0</v>
      </c>
      <c r="J95" s="344">
        <f t="shared" si="18"/>
        <v>5</v>
      </c>
      <c r="K95" s="344">
        <v>5</v>
      </c>
      <c r="L95" s="344">
        <v>0</v>
      </c>
      <c r="M95" s="344">
        <f t="shared" si="19"/>
        <v>0</v>
      </c>
      <c r="N95" s="142">
        <f t="shared" si="20"/>
        <v>0</v>
      </c>
      <c r="O95" s="346">
        <f t="shared" si="15"/>
        <v>0</v>
      </c>
      <c r="P95" s="346"/>
    </row>
    <row r="96" spans="1:16" s="35" customFormat="1" ht="16.5" hidden="1" customHeight="1" x14ac:dyDescent="0.25">
      <c r="A96" s="344" t="s">
        <v>317</v>
      </c>
      <c r="B96" s="144" t="s">
        <v>318</v>
      </c>
      <c r="C96" s="146"/>
      <c r="D96" s="344">
        <f t="shared" si="16"/>
        <v>6</v>
      </c>
      <c r="E96" s="344">
        <v>6</v>
      </c>
      <c r="F96" s="344">
        <v>0</v>
      </c>
      <c r="G96" s="344">
        <f t="shared" si="17"/>
        <v>6</v>
      </c>
      <c r="H96" s="344">
        <v>6</v>
      </c>
      <c r="I96" s="344">
        <v>0</v>
      </c>
      <c r="J96" s="344">
        <f t="shared" si="18"/>
        <v>6</v>
      </c>
      <c r="K96" s="344">
        <v>6</v>
      </c>
      <c r="L96" s="344">
        <v>0</v>
      </c>
      <c r="M96" s="344">
        <f t="shared" si="19"/>
        <v>0</v>
      </c>
      <c r="N96" s="142">
        <f t="shared" si="20"/>
        <v>0</v>
      </c>
      <c r="O96" s="346">
        <f t="shared" si="15"/>
        <v>0</v>
      </c>
      <c r="P96" s="346"/>
    </row>
    <row r="97" spans="1:16" s="35" customFormat="1" ht="16.5" hidden="1" customHeight="1" x14ac:dyDescent="0.25">
      <c r="A97" s="344" t="s">
        <v>319</v>
      </c>
      <c r="B97" s="144" t="s">
        <v>320</v>
      </c>
      <c r="C97" s="146"/>
      <c r="D97" s="344">
        <f t="shared" si="16"/>
        <v>6</v>
      </c>
      <c r="E97" s="344">
        <v>6</v>
      </c>
      <c r="F97" s="344">
        <v>0</v>
      </c>
      <c r="G97" s="344">
        <f t="shared" si="17"/>
        <v>6</v>
      </c>
      <c r="H97" s="344">
        <v>6</v>
      </c>
      <c r="I97" s="344">
        <v>0</v>
      </c>
      <c r="J97" s="344">
        <f t="shared" si="18"/>
        <v>6</v>
      </c>
      <c r="K97" s="344">
        <v>6</v>
      </c>
      <c r="L97" s="344">
        <v>0</v>
      </c>
      <c r="M97" s="344">
        <f t="shared" si="19"/>
        <v>0</v>
      </c>
      <c r="N97" s="142">
        <f t="shared" si="20"/>
        <v>0</v>
      </c>
      <c r="O97" s="346">
        <f t="shared" si="15"/>
        <v>0</v>
      </c>
      <c r="P97" s="346"/>
    </row>
    <row r="98" spans="1:16" s="35" customFormat="1" ht="16.5" hidden="1" customHeight="1" x14ac:dyDescent="0.25">
      <c r="A98" s="344" t="s">
        <v>321</v>
      </c>
      <c r="B98" s="144" t="s">
        <v>322</v>
      </c>
      <c r="C98" s="146"/>
      <c r="D98" s="344">
        <f t="shared" si="16"/>
        <v>7</v>
      </c>
      <c r="E98" s="344">
        <v>7</v>
      </c>
      <c r="F98" s="344">
        <v>0</v>
      </c>
      <c r="G98" s="344">
        <f t="shared" si="17"/>
        <v>7</v>
      </c>
      <c r="H98" s="344">
        <v>7</v>
      </c>
      <c r="I98" s="344">
        <v>0</v>
      </c>
      <c r="J98" s="344">
        <f t="shared" si="18"/>
        <v>7</v>
      </c>
      <c r="K98" s="344">
        <v>7</v>
      </c>
      <c r="L98" s="344">
        <v>0</v>
      </c>
      <c r="M98" s="344">
        <f t="shared" si="19"/>
        <v>0</v>
      </c>
      <c r="N98" s="142">
        <f t="shared" si="20"/>
        <v>0</v>
      </c>
      <c r="O98" s="346">
        <f t="shared" si="15"/>
        <v>0</v>
      </c>
      <c r="P98" s="346"/>
    </row>
    <row r="99" spans="1:16" s="35" customFormat="1" ht="0.75" hidden="1" customHeight="1" x14ac:dyDescent="0.25">
      <c r="A99" s="344" t="s">
        <v>323</v>
      </c>
      <c r="B99" s="66" t="s">
        <v>312</v>
      </c>
      <c r="C99" s="146"/>
      <c r="D99" s="344">
        <f t="shared" si="16"/>
        <v>13</v>
      </c>
      <c r="E99" s="344">
        <v>6</v>
      </c>
      <c r="F99" s="344">
        <v>7</v>
      </c>
      <c r="G99" s="344">
        <f t="shared" si="17"/>
        <v>10</v>
      </c>
      <c r="H99" s="344">
        <v>5</v>
      </c>
      <c r="I99" s="344">
        <v>5</v>
      </c>
      <c r="J99" s="344">
        <f t="shared" si="18"/>
        <v>13</v>
      </c>
      <c r="K99" s="344">
        <v>6</v>
      </c>
      <c r="L99" s="344">
        <v>7</v>
      </c>
      <c r="M99" s="344">
        <f t="shared" si="19"/>
        <v>0</v>
      </c>
      <c r="N99" s="142">
        <f t="shared" si="20"/>
        <v>0</v>
      </c>
      <c r="O99" s="346">
        <f t="shared" si="15"/>
        <v>0</v>
      </c>
      <c r="P99" s="346"/>
    </row>
    <row r="100" spans="1:16" s="35" customFormat="1" ht="16.5" hidden="1" customHeight="1" x14ac:dyDescent="0.25">
      <c r="A100" s="344" t="s">
        <v>324</v>
      </c>
      <c r="B100" s="144" t="s">
        <v>325</v>
      </c>
      <c r="C100" s="146"/>
      <c r="D100" s="344">
        <f t="shared" si="16"/>
        <v>20</v>
      </c>
      <c r="E100" s="344">
        <v>16</v>
      </c>
      <c r="F100" s="344">
        <v>4</v>
      </c>
      <c r="G100" s="344">
        <f t="shared" si="17"/>
        <v>15</v>
      </c>
      <c r="H100" s="344">
        <v>10</v>
      </c>
      <c r="I100" s="344">
        <v>5</v>
      </c>
      <c r="J100" s="344">
        <f t="shared" si="18"/>
        <v>20</v>
      </c>
      <c r="K100" s="344">
        <v>16</v>
      </c>
      <c r="L100" s="344">
        <v>4</v>
      </c>
      <c r="M100" s="344">
        <f t="shared" si="19"/>
        <v>0</v>
      </c>
      <c r="N100" s="142">
        <f t="shared" si="20"/>
        <v>0</v>
      </c>
      <c r="O100" s="346">
        <f t="shared" si="15"/>
        <v>0</v>
      </c>
      <c r="P100" s="346"/>
    </row>
    <row r="101" spans="1:16" s="35" customFormat="1" ht="16.5" hidden="1" customHeight="1" x14ac:dyDescent="0.25">
      <c r="A101" s="344" t="s">
        <v>326</v>
      </c>
      <c r="B101" s="144" t="s">
        <v>327</v>
      </c>
      <c r="C101" s="146"/>
      <c r="D101" s="344">
        <f t="shared" si="16"/>
        <v>7</v>
      </c>
      <c r="E101" s="344">
        <v>5</v>
      </c>
      <c r="F101" s="344">
        <v>2</v>
      </c>
      <c r="G101" s="344">
        <f t="shared" si="17"/>
        <v>5</v>
      </c>
      <c r="H101" s="344">
        <v>4</v>
      </c>
      <c r="I101" s="344">
        <v>1</v>
      </c>
      <c r="J101" s="344">
        <f t="shared" si="18"/>
        <v>6</v>
      </c>
      <c r="K101" s="344">
        <v>4</v>
      </c>
      <c r="L101" s="344">
        <v>2</v>
      </c>
      <c r="M101" s="344">
        <f t="shared" si="19"/>
        <v>-1</v>
      </c>
      <c r="N101" s="142">
        <f t="shared" si="20"/>
        <v>-1</v>
      </c>
      <c r="O101" s="346">
        <f t="shared" si="15"/>
        <v>0</v>
      </c>
      <c r="P101" s="346"/>
    </row>
    <row r="102" spans="1:16" s="35" customFormat="1" ht="16.5" hidden="1" customHeight="1" x14ac:dyDescent="0.25">
      <c r="A102" s="344" t="s">
        <v>328</v>
      </c>
      <c r="B102" s="66" t="s">
        <v>329</v>
      </c>
      <c r="C102" s="146"/>
      <c r="D102" s="344">
        <f t="shared" si="16"/>
        <v>13</v>
      </c>
      <c r="E102" s="344">
        <v>12</v>
      </c>
      <c r="F102" s="344">
        <v>1</v>
      </c>
      <c r="G102" s="344">
        <f t="shared" si="17"/>
        <v>11</v>
      </c>
      <c r="H102" s="344">
        <v>10</v>
      </c>
      <c r="I102" s="344">
        <v>1</v>
      </c>
      <c r="J102" s="344">
        <f t="shared" si="18"/>
        <v>13</v>
      </c>
      <c r="K102" s="344">
        <v>12</v>
      </c>
      <c r="L102" s="344">
        <v>1</v>
      </c>
      <c r="M102" s="344">
        <f t="shared" si="19"/>
        <v>0</v>
      </c>
      <c r="N102" s="142">
        <f t="shared" si="20"/>
        <v>0</v>
      </c>
      <c r="O102" s="346">
        <f t="shared" si="15"/>
        <v>0</v>
      </c>
      <c r="P102" s="346"/>
    </row>
    <row r="103" spans="1:16" s="35" customFormat="1" ht="16.5" hidden="1" customHeight="1" x14ac:dyDescent="0.25">
      <c r="A103" s="344" t="s">
        <v>330</v>
      </c>
      <c r="B103" s="144" t="s">
        <v>331</v>
      </c>
      <c r="C103" s="146"/>
      <c r="D103" s="344">
        <f t="shared" si="16"/>
        <v>9</v>
      </c>
      <c r="E103" s="344">
        <v>8</v>
      </c>
      <c r="F103" s="344">
        <v>1</v>
      </c>
      <c r="G103" s="344">
        <f t="shared" si="17"/>
        <v>8</v>
      </c>
      <c r="H103" s="344">
        <v>7</v>
      </c>
      <c r="I103" s="344">
        <v>1</v>
      </c>
      <c r="J103" s="344">
        <f t="shared" si="18"/>
        <v>9</v>
      </c>
      <c r="K103" s="344">
        <v>8</v>
      </c>
      <c r="L103" s="344">
        <v>1</v>
      </c>
      <c r="M103" s="344">
        <f t="shared" si="19"/>
        <v>0</v>
      </c>
      <c r="N103" s="142">
        <f t="shared" si="20"/>
        <v>0</v>
      </c>
      <c r="O103" s="346">
        <f t="shared" si="15"/>
        <v>0</v>
      </c>
      <c r="P103" s="346"/>
    </row>
    <row r="104" spans="1:16" s="35" customFormat="1" ht="16.5" hidden="1" customHeight="1" x14ac:dyDescent="0.25">
      <c r="A104" s="344" t="s">
        <v>332</v>
      </c>
      <c r="B104" s="144" t="s">
        <v>333</v>
      </c>
      <c r="C104" s="146"/>
      <c r="D104" s="344">
        <f t="shared" si="16"/>
        <v>13</v>
      </c>
      <c r="E104" s="344">
        <v>12</v>
      </c>
      <c r="F104" s="344">
        <v>1</v>
      </c>
      <c r="G104" s="344">
        <f t="shared" si="17"/>
        <v>12</v>
      </c>
      <c r="H104" s="344">
        <v>10</v>
      </c>
      <c r="I104" s="344">
        <v>2</v>
      </c>
      <c r="J104" s="344">
        <f t="shared" si="18"/>
        <v>13</v>
      </c>
      <c r="K104" s="344">
        <v>12</v>
      </c>
      <c r="L104" s="344">
        <v>1</v>
      </c>
      <c r="M104" s="344">
        <f t="shared" si="19"/>
        <v>0</v>
      </c>
      <c r="N104" s="142">
        <f t="shared" si="20"/>
        <v>0</v>
      </c>
      <c r="O104" s="346">
        <f t="shared" si="15"/>
        <v>0</v>
      </c>
      <c r="P104" s="346"/>
    </row>
    <row r="105" spans="1:16" s="35" customFormat="1" ht="16.5" hidden="1" customHeight="1" x14ac:dyDescent="0.25">
      <c r="A105" s="344" t="s">
        <v>334</v>
      </c>
      <c r="B105" s="144" t="s">
        <v>335</v>
      </c>
      <c r="C105" s="146"/>
      <c r="D105" s="344">
        <f t="shared" si="16"/>
        <v>9</v>
      </c>
      <c r="E105" s="344">
        <v>8</v>
      </c>
      <c r="F105" s="344">
        <v>1</v>
      </c>
      <c r="G105" s="344">
        <f t="shared" si="17"/>
        <v>7</v>
      </c>
      <c r="H105" s="344">
        <v>6</v>
      </c>
      <c r="I105" s="344">
        <v>1</v>
      </c>
      <c r="J105" s="344">
        <f t="shared" si="18"/>
        <v>9</v>
      </c>
      <c r="K105" s="344">
        <v>8</v>
      </c>
      <c r="L105" s="344">
        <v>1</v>
      </c>
      <c r="M105" s="344">
        <f t="shared" si="19"/>
        <v>0</v>
      </c>
      <c r="N105" s="142">
        <f t="shared" si="20"/>
        <v>0</v>
      </c>
      <c r="O105" s="346">
        <f t="shared" si="15"/>
        <v>0</v>
      </c>
      <c r="P105" s="346"/>
    </row>
    <row r="106" spans="1:16" s="35" customFormat="1" ht="16.5" hidden="1" customHeight="1" x14ac:dyDescent="0.25">
      <c r="A106" s="344" t="s">
        <v>336</v>
      </c>
      <c r="B106" s="144" t="s">
        <v>337</v>
      </c>
      <c r="C106" s="146"/>
      <c r="D106" s="344">
        <f t="shared" si="16"/>
        <v>12</v>
      </c>
      <c r="E106" s="344">
        <v>11</v>
      </c>
      <c r="F106" s="344">
        <v>1</v>
      </c>
      <c r="G106" s="344">
        <f t="shared" si="17"/>
        <v>9</v>
      </c>
      <c r="H106" s="344">
        <v>7</v>
      </c>
      <c r="I106" s="344">
        <v>2</v>
      </c>
      <c r="J106" s="344">
        <f t="shared" si="18"/>
        <v>12</v>
      </c>
      <c r="K106" s="344">
        <v>11</v>
      </c>
      <c r="L106" s="344">
        <v>1</v>
      </c>
      <c r="M106" s="344">
        <f t="shared" si="19"/>
        <v>0</v>
      </c>
      <c r="N106" s="142">
        <f t="shared" si="20"/>
        <v>0</v>
      </c>
      <c r="O106" s="346">
        <f t="shared" si="15"/>
        <v>0</v>
      </c>
      <c r="P106" s="346"/>
    </row>
    <row r="107" spans="1:16" s="35" customFormat="1" ht="16.5" hidden="1" customHeight="1" x14ac:dyDescent="0.25">
      <c r="A107" s="344" t="s">
        <v>338</v>
      </c>
      <c r="B107" s="66" t="s">
        <v>339</v>
      </c>
      <c r="C107" s="146"/>
      <c r="D107" s="344">
        <f t="shared" si="16"/>
        <v>35</v>
      </c>
      <c r="E107" s="344">
        <v>32</v>
      </c>
      <c r="F107" s="344">
        <v>3</v>
      </c>
      <c r="G107" s="344">
        <f t="shared" si="17"/>
        <v>28</v>
      </c>
      <c r="H107" s="344">
        <v>24</v>
      </c>
      <c r="I107" s="344">
        <v>4</v>
      </c>
      <c r="J107" s="344">
        <f t="shared" si="18"/>
        <v>35</v>
      </c>
      <c r="K107" s="344">
        <v>32</v>
      </c>
      <c r="L107" s="344">
        <v>3</v>
      </c>
      <c r="M107" s="344">
        <f t="shared" si="19"/>
        <v>0</v>
      </c>
      <c r="N107" s="142">
        <f t="shared" si="20"/>
        <v>0</v>
      </c>
      <c r="O107" s="346">
        <f t="shared" si="15"/>
        <v>0</v>
      </c>
      <c r="P107" s="346"/>
    </row>
    <row r="108" spans="1:16" s="35" customFormat="1" ht="16.5" hidden="1" customHeight="1" x14ac:dyDescent="0.25">
      <c r="A108" s="344" t="s">
        <v>340</v>
      </c>
      <c r="B108" s="144" t="s">
        <v>341</v>
      </c>
      <c r="C108" s="146"/>
      <c r="D108" s="344">
        <f t="shared" si="16"/>
        <v>17</v>
      </c>
      <c r="E108" s="344">
        <v>15</v>
      </c>
      <c r="F108" s="344">
        <v>2</v>
      </c>
      <c r="G108" s="344">
        <f t="shared" si="17"/>
        <v>13</v>
      </c>
      <c r="H108" s="344">
        <v>12</v>
      </c>
      <c r="I108" s="344">
        <v>1</v>
      </c>
      <c r="J108" s="344">
        <f t="shared" si="18"/>
        <v>17</v>
      </c>
      <c r="K108" s="344">
        <v>15</v>
      </c>
      <c r="L108" s="344">
        <v>2</v>
      </c>
      <c r="M108" s="344">
        <f t="shared" si="19"/>
        <v>0</v>
      </c>
      <c r="N108" s="142">
        <f t="shared" si="20"/>
        <v>0</v>
      </c>
      <c r="O108" s="346">
        <f t="shared" si="15"/>
        <v>0</v>
      </c>
      <c r="P108" s="346"/>
    </row>
    <row r="109" spans="1:16" s="35" customFormat="1" ht="16.5" hidden="1" customHeight="1" x14ac:dyDescent="0.25">
      <c r="A109" s="344" t="s">
        <v>342</v>
      </c>
      <c r="B109" s="66" t="s">
        <v>343</v>
      </c>
      <c r="C109" s="146"/>
      <c r="D109" s="344">
        <f t="shared" si="16"/>
        <v>34</v>
      </c>
      <c r="E109" s="344">
        <v>31</v>
      </c>
      <c r="F109" s="344">
        <v>3</v>
      </c>
      <c r="G109" s="344">
        <f t="shared" si="17"/>
        <v>26</v>
      </c>
      <c r="H109" s="344">
        <v>23</v>
      </c>
      <c r="I109" s="344">
        <v>3</v>
      </c>
      <c r="J109" s="344">
        <f t="shared" si="18"/>
        <v>34</v>
      </c>
      <c r="K109" s="344">
        <v>31</v>
      </c>
      <c r="L109" s="344">
        <v>3</v>
      </c>
      <c r="M109" s="344">
        <f t="shared" si="19"/>
        <v>0</v>
      </c>
      <c r="N109" s="142">
        <f t="shared" si="20"/>
        <v>0</v>
      </c>
      <c r="O109" s="346">
        <f t="shared" si="15"/>
        <v>0</v>
      </c>
      <c r="P109" s="346"/>
    </row>
    <row r="110" spans="1:16" s="35" customFormat="1" ht="16.5" hidden="1" customHeight="1" x14ac:dyDescent="0.25">
      <c r="A110" s="344" t="s">
        <v>344</v>
      </c>
      <c r="B110" s="144" t="s">
        <v>345</v>
      </c>
      <c r="C110" s="146"/>
      <c r="D110" s="344">
        <f t="shared" si="16"/>
        <v>9</v>
      </c>
      <c r="E110" s="344">
        <v>8</v>
      </c>
      <c r="F110" s="344">
        <v>1</v>
      </c>
      <c r="G110" s="344">
        <f t="shared" si="17"/>
        <v>6</v>
      </c>
      <c r="H110" s="344">
        <v>5</v>
      </c>
      <c r="I110" s="344">
        <v>1</v>
      </c>
      <c r="J110" s="344">
        <f t="shared" si="18"/>
        <v>9</v>
      </c>
      <c r="K110" s="344">
        <v>8</v>
      </c>
      <c r="L110" s="344">
        <v>1</v>
      </c>
      <c r="M110" s="344">
        <f t="shared" si="19"/>
        <v>0</v>
      </c>
      <c r="N110" s="142">
        <f t="shared" si="20"/>
        <v>0</v>
      </c>
      <c r="O110" s="346">
        <f t="shared" si="15"/>
        <v>0</v>
      </c>
      <c r="P110" s="346"/>
    </row>
    <row r="111" spans="1:16" s="35" customFormat="1" ht="16.5" hidden="1" customHeight="1" x14ac:dyDescent="0.25">
      <c r="A111" s="344" t="s">
        <v>346</v>
      </c>
      <c r="B111" s="144" t="s">
        <v>347</v>
      </c>
      <c r="C111" s="146"/>
      <c r="D111" s="344">
        <f t="shared" si="16"/>
        <v>16</v>
      </c>
      <c r="E111" s="344">
        <v>14</v>
      </c>
      <c r="F111" s="344">
        <v>2</v>
      </c>
      <c r="G111" s="344">
        <f t="shared" si="17"/>
        <v>14</v>
      </c>
      <c r="H111" s="344">
        <v>13</v>
      </c>
      <c r="I111" s="344">
        <v>1</v>
      </c>
      <c r="J111" s="344">
        <f t="shared" si="18"/>
        <v>17</v>
      </c>
      <c r="K111" s="344">
        <v>14</v>
      </c>
      <c r="L111" s="344">
        <v>3</v>
      </c>
      <c r="M111" s="344">
        <f t="shared" si="19"/>
        <v>1</v>
      </c>
      <c r="N111" s="142">
        <f t="shared" si="20"/>
        <v>0</v>
      </c>
      <c r="O111" s="346">
        <f t="shared" si="15"/>
        <v>1</v>
      </c>
      <c r="P111" s="346"/>
    </row>
    <row r="112" spans="1:16" s="35" customFormat="1" ht="16.5" hidden="1" customHeight="1" x14ac:dyDescent="0.25">
      <c r="A112" s="344" t="s">
        <v>348</v>
      </c>
      <c r="B112" s="144" t="s">
        <v>349</v>
      </c>
      <c r="C112" s="146"/>
      <c r="D112" s="344">
        <f t="shared" si="16"/>
        <v>9</v>
      </c>
      <c r="E112" s="344">
        <v>8</v>
      </c>
      <c r="F112" s="344">
        <v>1</v>
      </c>
      <c r="G112" s="344">
        <f t="shared" si="17"/>
        <v>8</v>
      </c>
      <c r="H112" s="344">
        <v>6</v>
      </c>
      <c r="I112" s="344">
        <v>2</v>
      </c>
      <c r="J112" s="344">
        <f t="shared" si="18"/>
        <v>9</v>
      </c>
      <c r="K112" s="344">
        <v>8</v>
      </c>
      <c r="L112" s="344">
        <v>1</v>
      </c>
      <c r="M112" s="344">
        <f t="shared" si="19"/>
        <v>0</v>
      </c>
      <c r="N112" s="142">
        <f t="shared" si="20"/>
        <v>0</v>
      </c>
      <c r="O112" s="346">
        <f t="shared" si="15"/>
        <v>0</v>
      </c>
      <c r="P112" s="346"/>
    </row>
    <row r="113" spans="1:16" s="35" customFormat="1" ht="16.5" hidden="1" customHeight="1" x14ac:dyDescent="0.25">
      <c r="A113" s="344" t="s">
        <v>350</v>
      </c>
      <c r="B113" s="66" t="s">
        <v>351</v>
      </c>
      <c r="C113" s="146"/>
      <c r="D113" s="344">
        <f t="shared" si="16"/>
        <v>12</v>
      </c>
      <c r="E113" s="344">
        <v>11</v>
      </c>
      <c r="F113" s="344">
        <v>1</v>
      </c>
      <c r="G113" s="344">
        <f t="shared" si="17"/>
        <v>9</v>
      </c>
      <c r="H113" s="344">
        <v>8</v>
      </c>
      <c r="I113" s="344">
        <v>1</v>
      </c>
      <c r="J113" s="344">
        <f t="shared" si="18"/>
        <v>12</v>
      </c>
      <c r="K113" s="344">
        <v>11</v>
      </c>
      <c r="L113" s="344">
        <v>1</v>
      </c>
      <c r="M113" s="344">
        <f t="shared" si="19"/>
        <v>0</v>
      </c>
      <c r="N113" s="142">
        <f t="shared" si="20"/>
        <v>0</v>
      </c>
      <c r="O113" s="346">
        <f t="shared" si="15"/>
        <v>0</v>
      </c>
      <c r="P113" s="346"/>
    </row>
    <row r="114" spans="1:16" s="35" customFormat="1" ht="27" customHeight="1" x14ac:dyDescent="0.25">
      <c r="A114" s="344" t="s">
        <v>825</v>
      </c>
      <c r="B114" s="144" t="s">
        <v>352</v>
      </c>
      <c r="C114" s="146" t="s">
        <v>70</v>
      </c>
      <c r="D114" s="344">
        <f t="shared" si="16"/>
        <v>38</v>
      </c>
      <c r="E114" s="344">
        <v>35</v>
      </c>
      <c r="F114" s="344">
        <v>3</v>
      </c>
      <c r="G114" s="344">
        <f t="shared" si="17"/>
        <v>33</v>
      </c>
      <c r="H114" s="344">
        <v>30</v>
      </c>
      <c r="I114" s="344">
        <v>3</v>
      </c>
      <c r="J114" s="344">
        <f t="shared" si="18"/>
        <v>38</v>
      </c>
      <c r="K114" s="344">
        <v>34</v>
      </c>
      <c r="L114" s="344">
        <v>4</v>
      </c>
      <c r="M114" s="344">
        <f t="shared" si="19"/>
        <v>0</v>
      </c>
      <c r="N114" s="142">
        <f t="shared" si="20"/>
        <v>-1</v>
      </c>
      <c r="O114" s="346">
        <f t="shared" si="15"/>
        <v>1</v>
      </c>
      <c r="P114" s="346"/>
    </row>
    <row r="115" spans="1:16" s="35" customFormat="1" ht="16.5" hidden="1" customHeight="1" x14ac:dyDescent="0.25">
      <c r="A115" s="344" t="s">
        <v>353</v>
      </c>
      <c r="B115" s="144" t="s">
        <v>304</v>
      </c>
      <c r="C115" s="147"/>
      <c r="D115" s="344">
        <f t="shared" si="16"/>
        <v>3</v>
      </c>
      <c r="E115" s="344">
        <v>3</v>
      </c>
      <c r="F115" s="344">
        <v>0</v>
      </c>
      <c r="G115" s="344">
        <f t="shared" si="17"/>
        <v>3</v>
      </c>
      <c r="H115" s="344">
        <v>3</v>
      </c>
      <c r="I115" s="344">
        <v>0</v>
      </c>
      <c r="J115" s="344">
        <f t="shared" si="18"/>
        <v>3</v>
      </c>
      <c r="K115" s="344">
        <v>3</v>
      </c>
      <c r="L115" s="344">
        <v>0</v>
      </c>
      <c r="M115" s="344">
        <f t="shared" si="19"/>
        <v>0</v>
      </c>
      <c r="N115" s="142">
        <f t="shared" si="20"/>
        <v>0</v>
      </c>
      <c r="O115" s="346">
        <f t="shared" si="15"/>
        <v>0</v>
      </c>
      <c r="P115" s="346"/>
    </row>
    <row r="116" spans="1:16" s="35" customFormat="1" ht="16.5" hidden="1" customHeight="1" x14ac:dyDescent="0.25">
      <c r="A116" s="344" t="s">
        <v>354</v>
      </c>
      <c r="B116" s="144" t="s">
        <v>355</v>
      </c>
      <c r="C116" s="147"/>
      <c r="D116" s="344">
        <f t="shared" si="16"/>
        <v>8</v>
      </c>
      <c r="E116" s="344">
        <v>5</v>
      </c>
      <c r="F116" s="344">
        <v>3</v>
      </c>
      <c r="G116" s="344">
        <f t="shared" si="17"/>
        <v>8</v>
      </c>
      <c r="H116" s="344">
        <v>5</v>
      </c>
      <c r="I116" s="344">
        <v>3</v>
      </c>
      <c r="J116" s="344">
        <f t="shared" si="18"/>
        <v>8</v>
      </c>
      <c r="K116" s="344">
        <v>5</v>
      </c>
      <c r="L116" s="344">
        <v>3</v>
      </c>
      <c r="M116" s="344">
        <f t="shared" si="19"/>
        <v>0</v>
      </c>
      <c r="N116" s="142">
        <f t="shared" si="20"/>
        <v>0</v>
      </c>
      <c r="O116" s="346">
        <f t="shared" si="15"/>
        <v>0</v>
      </c>
      <c r="P116" s="346"/>
    </row>
    <row r="117" spans="1:16" s="35" customFormat="1" ht="16.5" hidden="1" customHeight="1" x14ac:dyDescent="0.25">
      <c r="A117" s="344" t="s">
        <v>356</v>
      </c>
      <c r="B117" s="144" t="s">
        <v>291</v>
      </c>
      <c r="C117" s="147"/>
      <c r="D117" s="344">
        <f t="shared" si="16"/>
        <v>4</v>
      </c>
      <c r="E117" s="344">
        <v>4</v>
      </c>
      <c r="F117" s="344">
        <v>0</v>
      </c>
      <c r="G117" s="344">
        <f t="shared" si="17"/>
        <v>3</v>
      </c>
      <c r="H117" s="344">
        <v>3</v>
      </c>
      <c r="I117" s="344">
        <v>0</v>
      </c>
      <c r="J117" s="344">
        <f t="shared" si="18"/>
        <v>4</v>
      </c>
      <c r="K117" s="344">
        <v>4</v>
      </c>
      <c r="L117" s="344">
        <v>0</v>
      </c>
      <c r="M117" s="344">
        <f t="shared" si="19"/>
        <v>0</v>
      </c>
      <c r="N117" s="142">
        <f t="shared" si="20"/>
        <v>0</v>
      </c>
      <c r="O117" s="346">
        <f t="shared" si="15"/>
        <v>0</v>
      </c>
      <c r="P117" s="346"/>
    </row>
    <row r="118" spans="1:16" s="35" customFormat="1" ht="38.25" hidden="1" customHeight="1" x14ac:dyDescent="0.25">
      <c r="A118" s="344" t="s">
        <v>357</v>
      </c>
      <c r="B118" s="144" t="s">
        <v>358</v>
      </c>
      <c r="C118" s="147"/>
      <c r="D118" s="344">
        <f t="shared" si="16"/>
        <v>5</v>
      </c>
      <c r="E118" s="344">
        <v>5</v>
      </c>
      <c r="F118" s="344">
        <v>0</v>
      </c>
      <c r="G118" s="344">
        <f t="shared" si="17"/>
        <v>3</v>
      </c>
      <c r="H118" s="344">
        <v>3</v>
      </c>
      <c r="I118" s="344">
        <v>0</v>
      </c>
      <c r="J118" s="344">
        <f t="shared" si="18"/>
        <v>5</v>
      </c>
      <c r="K118" s="344">
        <v>5</v>
      </c>
      <c r="L118" s="344">
        <v>0</v>
      </c>
      <c r="M118" s="344">
        <f t="shared" si="19"/>
        <v>0</v>
      </c>
      <c r="N118" s="142">
        <f t="shared" si="20"/>
        <v>0</v>
      </c>
      <c r="O118" s="346">
        <f t="shared" si="15"/>
        <v>0</v>
      </c>
      <c r="P118" s="346"/>
    </row>
    <row r="119" spans="1:16" s="35" customFormat="1" ht="20.25" hidden="1" customHeight="1" x14ac:dyDescent="0.25">
      <c r="A119" s="344" t="s">
        <v>359</v>
      </c>
      <c r="B119" s="144" t="s">
        <v>360</v>
      </c>
      <c r="C119" s="147"/>
      <c r="D119" s="344">
        <f t="shared" si="16"/>
        <v>6</v>
      </c>
      <c r="E119" s="344">
        <v>6</v>
      </c>
      <c r="F119" s="344">
        <v>0</v>
      </c>
      <c r="G119" s="344">
        <f t="shared" si="17"/>
        <v>6</v>
      </c>
      <c r="H119" s="344">
        <v>6</v>
      </c>
      <c r="I119" s="344">
        <v>0</v>
      </c>
      <c r="J119" s="344">
        <f t="shared" si="18"/>
        <v>6</v>
      </c>
      <c r="K119" s="344">
        <v>6</v>
      </c>
      <c r="L119" s="344">
        <v>0</v>
      </c>
      <c r="M119" s="344">
        <f t="shared" si="19"/>
        <v>0</v>
      </c>
      <c r="N119" s="142">
        <f t="shared" si="20"/>
        <v>0</v>
      </c>
      <c r="O119" s="346">
        <f t="shared" si="15"/>
        <v>0</v>
      </c>
      <c r="P119" s="346"/>
    </row>
    <row r="120" spans="1:16" s="35" customFormat="1" ht="34.5" hidden="1" customHeight="1" x14ac:dyDescent="0.25">
      <c r="A120" s="344" t="s">
        <v>361</v>
      </c>
      <c r="B120" s="144" t="s">
        <v>362</v>
      </c>
      <c r="C120" s="147"/>
      <c r="D120" s="344">
        <f t="shared" si="16"/>
        <v>4</v>
      </c>
      <c r="E120" s="344">
        <v>4</v>
      </c>
      <c r="F120" s="344">
        <v>0</v>
      </c>
      <c r="G120" s="344">
        <f t="shared" si="17"/>
        <v>3</v>
      </c>
      <c r="H120" s="344">
        <v>3</v>
      </c>
      <c r="I120" s="344">
        <v>0</v>
      </c>
      <c r="J120" s="344">
        <f t="shared" si="18"/>
        <v>4</v>
      </c>
      <c r="K120" s="344">
        <v>4</v>
      </c>
      <c r="L120" s="344">
        <v>0</v>
      </c>
      <c r="M120" s="344">
        <f t="shared" si="19"/>
        <v>0</v>
      </c>
      <c r="N120" s="142">
        <f t="shared" si="20"/>
        <v>0</v>
      </c>
      <c r="O120" s="346">
        <f t="shared" si="15"/>
        <v>0</v>
      </c>
      <c r="P120" s="346"/>
    </row>
    <row r="121" spans="1:16" s="35" customFormat="1" ht="16.5" hidden="1" customHeight="1" x14ac:dyDescent="0.25">
      <c r="A121" s="344" t="s">
        <v>363</v>
      </c>
      <c r="B121" s="144" t="s">
        <v>364</v>
      </c>
      <c r="C121" s="147"/>
      <c r="D121" s="344">
        <f t="shared" si="16"/>
        <v>8</v>
      </c>
      <c r="E121" s="344">
        <v>8</v>
      </c>
      <c r="F121" s="344">
        <v>0</v>
      </c>
      <c r="G121" s="344">
        <f t="shared" si="17"/>
        <v>7</v>
      </c>
      <c r="H121" s="344">
        <v>7</v>
      </c>
      <c r="I121" s="344">
        <v>0</v>
      </c>
      <c r="J121" s="344">
        <f t="shared" si="18"/>
        <v>8</v>
      </c>
      <c r="K121" s="344">
        <v>8</v>
      </c>
      <c r="L121" s="344">
        <v>0</v>
      </c>
      <c r="M121" s="344">
        <f t="shared" si="19"/>
        <v>0</v>
      </c>
      <c r="N121" s="142">
        <f t="shared" si="20"/>
        <v>0</v>
      </c>
      <c r="O121" s="346">
        <f t="shared" si="15"/>
        <v>0</v>
      </c>
      <c r="P121" s="346"/>
    </row>
    <row r="122" spans="1:16" s="35" customFormat="1" ht="36" customHeight="1" x14ac:dyDescent="0.25">
      <c r="A122" s="344" t="s">
        <v>824</v>
      </c>
      <c r="B122" s="60" t="s">
        <v>365</v>
      </c>
      <c r="C122" s="146" t="s">
        <v>70</v>
      </c>
      <c r="D122" s="344">
        <f t="shared" si="16"/>
        <v>11</v>
      </c>
      <c r="E122" s="344">
        <v>11</v>
      </c>
      <c r="F122" s="344">
        <v>0</v>
      </c>
      <c r="G122" s="344">
        <f t="shared" si="17"/>
        <v>11</v>
      </c>
      <c r="H122" s="344">
        <v>11</v>
      </c>
      <c r="I122" s="344">
        <v>0</v>
      </c>
      <c r="J122" s="344">
        <f t="shared" si="18"/>
        <v>13</v>
      </c>
      <c r="K122" s="344">
        <v>12</v>
      </c>
      <c r="L122" s="344">
        <v>1</v>
      </c>
      <c r="M122" s="344">
        <f t="shared" si="19"/>
        <v>2</v>
      </c>
      <c r="N122" s="142">
        <f t="shared" si="20"/>
        <v>1</v>
      </c>
      <c r="O122" s="346">
        <f t="shared" si="15"/>
        <v>1</v>
      </c>
      <c r="P122" s="346"/>
    </row>
    <row r="123" spans="1:16" s="35" customFormat="1" ht="16.5" hidden="1" customHeight="1" x14ac:dyDescent="0.25">
      <c r="A123" s="344" t="s">
        <v>366</v>
      </c>
      <c r="B123" s="145" t="s">
        <v>197</v>
      </c>
      <c r="C123" s="344"/>
      <c r="D123" s="346">
        <f t="shared" si="16"/>
        <v>3</v>
      </c>
      <c r="E123" s="344">
        <v>3</v>
      </c>
      <c r="F123" s="344">
        <v>0</v>
      </c>
      <c r="G123" s="346">
        <f t="shared" si="17"/>
        <v>3</v>
      </c>
      <c r="H123" s="344">
        <v>3</v>
      </c>
      <c r="I123" s="344">
        <v>0</v>
      </c>
      <c r="J123" s="346">
        <f t="shared" si="18"/>
        <v>3</v>
      </c>
      <c r="K123" s="344">
        <v>3</v>
      </c>
      <c r="L123" s="344">
        <v>0</v>
      </c>
      <c r="M123" s="346">
        <f t="shared" si="19"/>
        <v>0</v>
      </c>
      <c r="N123" s="346">
        <f t="shared" si="20"/>
        <v>0</v>
      </c>
      <c r="O123" s="346">
        <f t="shared" si="15"/>
        <v>0</v>
      </c>
      <c r="P123" s="346"/>
    </row>
    <row r="124" spans="1:16" s="35" customFormat="1" ht="16.5" hidden="1" customHeight="1" x14ac:dyDescent="0.25">
      <c r="A124" s="344" t="s">
        <v>367</v>
      </c>
      <c r="B124" s="145" t="s">
        <v>63</v>
      </c>
      <c r="C124" s="344"/>
      <c r="D124" s="346">
        <f t="shared" si="16"/>
        <v>2</v>
      </c>
      <c r="E124" s="344">
        <v>2</v>
      </c>
      <c r="F124" s="344">
        <v>0</v>
      </c>
      <c r="G124" s="346">
        <f t="shared" si="17"/>
        <v>2</v>
      </c>
      <c r="H124" s="344">
        <v>2</v>
      </c>
      <c r="I124" s="344">
        <v>0</v>
      </c>
      <c r="J124" s="346">
        <f t="shared" si="18"/>
        <v>3</v>
      </c>
      <c r="K124" s="344">
        <v>2</v>
      </c>
      <c r="L124" s="344">
        <v>1</v>
      </c>
      <c r="M124" s="346">
        <f t="shared" si="19"/>
        <v>1</v>
      </c>
      <c r="N124" s="346">
        <f t="shared" si="20"/>
        <v>0</v>
      </c>
      <c r="O124" s="346">
        <f t="shared" si="15"/>
        <v>1</v>
      </c>
      <c r="P124" s="346"/>
    </row>
    <row r="125" spans="1:16" s="35" customFormat="1" ht="16.5" hidden="1" customHeight="1" x14ac:dyDescent="0.25">
      <c r="A125" s="344" t="s">
        <v>368</v>
      </c>
      <c r="B125" s="145" t="s">
        <v>291</v>
      </c>
      <c r="C125" s="344"/>
      <c r="D125" s="346">
        <f t="shared" si="16"/>
        <v>2</v>
      </c>
      <c r="E125" s="344">
        <v>2</v>
      </c>
      <c r="F125" s="344">
        <v>0</v>
      </c>
      <c r="G125" s="346">
        <f t="shared" si="17"/>
        <v>2</v>
      </c>
      <c r="H125" s="344">
        <v>2</v>
      </c>
      <c r="I125" s="344">
        <v>0</v>
      </c>
      <c r="J125" s="346">
        <f t="shared" si="18"/>
        <v>2</v>
      </c>
      <c r="K125" s="344">
        <v>2</v>
      </c>
      <c r="L125" s="344">
        <v>0</v>
      </c>
      <c r="M125" s="346">
        <f t="shared" si="19"/>
        <v>0</v>
      </c>
      <c r="N125" s="346">
        <f t="shared" si="20"/>
        <v>0</v>
      </c>
      <c r="O125" s="346">
        <f t="shared" ref="O125:O188" si="21">L125-F125</f>
        <v>0</v>
      </c>
      <c r="P125" s="346"/>
    </row>
    <row r="126" spans="1:16" s="35" customFormat="1" ht="16.5" hidden="1" customHeight="1" x14ac:dyDescent="0.25">
      <c r="A126" s="344" t="s">
        <v>369</v>
      </c>
      <c r="B126" s="145" t="s">
        <v>370</v>
      </c>
      <c r="C126" s="344"/>
      <c r="D126" s="346">
        <f t="shared" si="16"/>
        <v>3</v>
      </c>
      <c r="E126" s="344">
        <v>3</v>
      </c>
      <c r="F126" s="344">
        <v>0</v>
      </c>
      <c r="G126" s="346">
        <f t="shared" si="17"/>
        <v>3</v>
      </c>
      <c r="H126" s="344">
        <v>3</v>
      </c>
      <c r="I126" s="344">
        <v>0</v>
      </c>
      <c r="J126" s="346">
        <f t="shared" si="18"/>
        <v>3</v>
      </c>
      <c r="K126" s="344">
        <v>3</v>
      </c>
      <c r="L126" s="344">
        <v>0</v>
      </c>
      <c r="M126" s="346">
        <f t="shared" si="19"/>
        <v>0</v>
      </c>
      <c r="N126" s="346">
        <f t="shared" si="20"/>
        <v>0</v>
      </c>
      <c r="O126" s="346">
        <f t="shared" si="21"/>
        <v>0</v>
      </c>
      <c r="P126" s="346"/>
    </row>
    <row r="127" spans="1:16" s="35" customFormat="1" ht="16.5" hidden="1" customHeight="1" x14ac:dyDescent="0.25">
      <c r="A127" s="344" t="s">
        <v>371</v>
      </c>
      <c r="B127" s="145" t="s">
        <v>372</v>
      </c>
      <c r="C127" s="344"/>
      <c r="D127" s="346">
        <f t="shared" si="16"/>
        <v>1</v>
      </c>
      <c r="E127" s="344">
        <v>1</v>
      </c>
      <c r="F127" s="344">
        <v>0</v>
      </c>
      <c r="G127" s="346">
        <f t="shared" si="17"/>
        <v>1</v>
      </c>
      <c r="H127" s="344">
        <v>1</v>
      </c>
      <c r="I127" s="344">
        <v>0</v>
      </c>
      <c r="J127" s="346">
        <f t="shared" si="18"/>
        <v>1</v>
      </c>
      <c r="K127" s="344">
        <v>1</v>
      </c>
      <c r="L127" s="344">
        <v>0</v>
      </c>
      <c r="M127" s="346">
        <f t="shared" si="19"/>
        <v>0</v>
      </c>
      <c r="N127" s="346">
        <f t="shared" si="20"/>
        <v>0</v>
      </c>
      <c r="O127" s="346">
        <f t="shared" si="21"/>
        <v>0</v>
      </c>
      <c r="P127" s="346"/>
    </row>
    <row r="128" spans="1:16" s="149" customFormat="1" ht="30" customHeight="1" x14ac:dyDescent="0.25">
      <c r="A128" s="346">
        <v>5</v>
      </c>
      <c r="B128" s="148" t="s">
        <v>196</v>
      </c>
      <c r="C128" s="346"/>
      <c r="D128" s="346">
        <f t="shared" si="16"/>
        <v>66</v>
      </c>
      <c r="E128" s="346">
        <f t="shared" ref="E128:L128" si="22">E129+E137+E142</f>
        <v>61</v>
      </c>
      <c r="F128" s="346">
        <f t="shared" si="22"/>
        <v>5</v>
      </c>
      <c r="G128" s="346">
        <f t="shared" si="17"/>
        <v>63</v>
      </c>
      <c r="H128" s="346">
        <f t="shared" si="22"/>
        <v>58</v>
      </c>
      <c r="I128" s="346">
        <f t="shared" si="22"/>
        <v>5</v>
      </c>
      <c r="J128" s="346">
        <f t="shared" si="18"/>
        <v>66</v>
      </c>
      <c r="K128" s="346">
        <f t="shared" si="22"/>
        <v>61</v>
      </c>
      <c r="L128" s="346">
        <f t="shared" si="22"/>
        <v>5</v>
      </c>
      <c r="M128" s="346">
        <f t="shared" si="19"/>
        <v>0</v>
      </c>
      <c r="N128" s="346">
        <f t="shared" si="20"/>
        <v>0</v>
      </c>
      <c r="O128" s="346">
        <f t="shared" si="21"/>
        <v>0</v>
      </c>
      <c r="P128" s="346"/>
    </row>
    <row r="129" spans="1:16" s="154" customFormat="1" ht="29.25" customHeight="1" x14ac:dyDescent="0.25">
      <c r="A129" s="344" t="s">
        <v>303</v>
      </c>
      <c r="B129" s="60" t="s">
        <v>83</v>
      </c>
      <c r="C129" s="344" t="s">
        <v>70</v>
      </c>
      <c r="D129" s="344">
        <f t="shared" si="16"/>
        <v>36</v>
      </c>
      <c r="E129" s="344">
        <f t="shared" ref="E129:I129" si="23">SUM(E130:E136)</f>
        <v>33</v>
      </c>
      <c r="F129" s="344">
        <f t="shared" si="23"/>
        <v>3</v>
      </c>
      <c r="G129" s="344">
        <f t="shared" si="17"/>
        <v>35</v>
      </c>
      <c r="H129" s="344">
        <f t="shared" si="23"/>
        <v>32</v>
      </c>
      <c r="I129" s="344">
        <f t="shared" si="23"/>
        <v>3</v>
      </c>
      <c r="J129" s="344">
        <f t="shared" si="18"/>
        <v>37</v>
      </c>
      <c r="K129" s="344">
        <v>34</v>
      </c>
      <c r="L129" s="344">
        <f t="shared" ref="L129" si="24">SUM(L130:L136)</f>
        <v>3</v>
      </c>
      <c r="M129" s="344">
        <f t="shared" si="19"/>
        <v>1</v>
      </c>
      <c r="N129" s="344">
        <f t="shared" si="20"/>
        <v>1</v>
      </c>
      <c r="O129" s="346">
        <f t="shared" si="21"/>
        <v>0</v>
      </c>
      <c r="P129" s="344"/>
    </row>
    <row r="130" spans="1:16" s="347" customFormat="1" ht="21.75" hidden="1" customHeight="1" x14ac:dyDescent="0.25">
      <c r="A130" s="344">
        <v>1</v>
      </c>
      <c r="B130" s="60" t="s">
        <v>197</v>
      </c>
      <c r="C130" s="344"/>
      <c r="D130" s="346">
        <f t="shared" si="16"/>
        <v>4</v>
      </c>
      <c r="E130" s="344">
        <v>4</v>
      </c>
      <c r="F130" s="344"/>
      <c r="G130" s="346">
        <f t="shared" si="17"/>
        <v>3</v>
      </c>
      <c r="H130" s="344">
        <v>3</v>
      </c>
      <c r="I130" s="344"/>
      <c r="J130" s="346">
        <f t="shared" si="18"/>
        <v>3</v>
      </c>
      <c r="K130" s="344">
        <v>3</v>
      </c>
      <c r="L130" s="344"/>
      <c r="M130" s="346">
        <f t="shared" si="19"/>
        <v>-1</v>
      </c>
      <c r="N130" s="346">
        <f t="shared" si="20"/>
        <v>-1</v>
      </c>
      <c r="O130" s="346">
        <f t="shared" si="21"/>
        <v>0</v>
      </c>
      <c r="P130" s="346"/>
    </row>
    <row r="131" spans="1:16" s="347" customFormat="1" ht="9.75" hidden="1" customHeight="1" x14ac:dyDescent="0.25">
      <c r="A131" s="344">
        <v>2</v>
      </c>
      <c r="B131" s="60" t="s">
        <v>77</v>
      </c>
      <c r="C131" s="344"/>
      <c r="D131" s="346">
        <f t="shared" si="16"/>
        <v>9</v>
      </c>
      <c r="E131" s="344">
        <v>6</v>
      </c>
      <c r="F131" s="344">
        <v>3</v>
      </c>
      <c r="G131" s="346">
        <f t="shared" si="17"/>
        <v>9</v>
      </c>
      <c r="H131" s="344">
        <v>6</v>
      </c>
      <c r="I131" s="344">
        <v>3</v>
      </c>
      <c r="J131" s="346">
        <f t="shared" si="18"/>
        <v>9</v>
      </c>
      <c r="K131" s="344">
        <v>6</v>
      </c>
      <c r="L131" s="344">
        <v>3</v>
      </c>
      <c r="M131" s="346">
        <f t="shared" si="19"/>
        <v>0</v>
      </c>
      <c r="N131" s="346">
        <f t="shared" si="20"/>
        <v>0</v>
      </c>
      <c r="O131" s="346">
        <f t="shared" si="21"/>
        <v>0</v>
      </c>
      <c r="P131" s="346"/>
    </row>
    <row r="132" spans="1:16" s="347" customFormat="1" ht="21.75" hidden="1" customHeight="1" x14ac:dyDescent="0.25">
      <c r="A132" s="344">
        <v>3</v>
      </c>
      <c r="B132" s="60" t="s">
        <v>198</v>
      </c>
      <c r="C132" s="344"/>
      <c r="D132" s="346">
        <f t="shared" si="16"/>
        <v>4</v>
      </c>
      <c r="E132" s="344">
        <v>4</v>
      </c>
      <c r="F132" s="344"/>
      <c r="G132" s="346">
        <f t="shared" si="17"/>
        <v>4</v>
      </c>
      <c r="H132" s="344">
        <v>4</v>
      </c>
      <c r="I132" s="344"/>
      <c r="J132" s="346">
        <f t="shared" si="18"/>
        <v>4</v>
      </c>
      <c r="K132" s="344">
        <v>4</v>
      </c>
      <c r="L132" s="344"/>
      <c r="M132" s="346">
        <f t="shared" si="19"/>
        <v>0</v>
      </c>
      <c r="N132" s="346">
        <f t="shared" si="20"/>
        <v>0</v>
      </c>
      <c r="O132" s="346">
        <f t="shared" si="21"/>
        <v>0</v>
      </c>
      <c r="P132" s="346"/>
    </row>
    <row r="133" spans="1:16" s="347" customFormat="1" ht="21.75" hidden="1" customHeight="1" x14ac:dyDescent="0.25">
      <c r="A133" s="344">
        <v>4</v>
      </c>
      <c r="B133" s="60" t="s">
        <v>199</v>
      </c>
      <c r="C133" s="344"/>
      <c r="D133" s="346">
        <f t="shared" si="16"/>
        <v>5</v>
      </c>
      <c r="E133" s="344">
        <v>5</v>
      </c>
      <c r="F133" s="344"/>
      <c r="G133" s="346">
        <f t="shared" si="17"/>
        <v>5</v>
      </c>
      <c r="H133" s="344">
        <v>5</v>
      </c>
      <c r="I133" s="344"/>
      <c r="J133" s="346">
        <f t="shared" si="18"/>
        <v>5</v>
      </c>
      <c r="K133" s="344">
        <v>5</v>
      </c>
      <c r="L133" s="344"/>
      <c r="M133" s="346">
        <f t="shared" si="19"/>
        <v>0</v>
      </c>
      <c r="N133" s="346">
        <f t="shared" si="20"/>
        <v>0</v>
      </c>
      <c r="O133" s="346">
        <f t="shared" si="21"/>
        <v>0</v>
      </c>
      <c r="P133" s="346"/>
    </row>
    <row r="134" spans="1:16" s="347" customFormat="1" ht="21.75" hidden="1" customHeight="1" x14ac:dyDescent="0.25">
      <c r="A134" s="344">
        <v>5</v>
      </c>
      <c r="B134" s="60" t="s">
        <v>200</v>
      </c>
      <c r="C134" s="344"/>
      <c r="D134" s="346">
        <f t="shared" si="16"/>
        <v>3</v>
      </c>
      <c r="E134" s="344">
        <v>3</v>
      </c>
      <c r="F134" s="344"/>
      <c r="G134" s="346">
        <f t="shared" si="17"/>
        <v>3</v>
      </c>
      <c r="H134" s="344">
        <v>3</v>
      </c>
      <c r="I134" s="344"/>
      <c r="J134" s="346">
        <f t="shared" si="18"/>
        <v>3</v>
      </c>
      <c r="K134" s="344">
        <v>3</v>
      </c>
      <c r="L134" s="344"/>
      <c r="M134" s="346">
        <f t="shared" si="19"/>
        <v>0</v>
      </c>
      <c r="N134" s="346">
        <f t="shared" si="20"/>
        <v>0</v>
      </c>
      <c r="O134" s="346">
        <f t="shared" si="21"/>
        <v>0</v>
      </c>
      <c r="P134" s="346"/>
    </row>
    <row r="135" spans="1:16" s="347" customFormat="1" ht="21.75" hidden="1" customHeight="1" x14ac:dyDescent="0.25">
      <c r="A135" s="344">
        <v>6</v>
      </c>
      <c r="B135" s="60" t="s">
        <v>81</v>
      </c>
      <c r="C135" s="344"/>
      <c r="D135" s="346">
        <f t="shared" si="16"/>
        <v>4</v>
      </c>
      <c r="E135" s="344">
        <v>4</v>
      </c>
      <c r="F135" s="344"/>
      <c r="G135" s="346">
        <f t="shared" si="17"/>
        <v>4</v>
      </c>
      <c r="H135" s="344">
        <v>4</v>
      </c>
      <c r="I135" s="344"/>
      <c r="J135" s="346">
        <f t="shared" si="18"/>
        <v>4</v>
      </c>
      <c r="K135" s="344">
        <v>4</v>
      </c>
      <c r="L135" s="344"/>
      <c r="M135" s="346">
        <f t="shared" si="19"/>
        <v>0</v>
      </c>
      <c r="N135" s="346">
        <f t="shared" si="20"/>
        <v>0</v>
      </c>
      <c r="O135" s="346">
        <f t="shared" si="21"/>
        <v>0</v>
      </c>
      <c r="P135" s="346"/>
    </row>
    <row r="136" spans="1:16" s="347" customFormat="1" ht="27.75" hidden="1" customHeight="1" x14ac:dyDescent="0.25">
      <c r="A136" s="344">
        <v>7</v>
      </c>
      <c r="B136" s="60" t="s">
        <v>201</v>
      </c>
      <c r="C136" s="344"/>
      <c r="D136" s="346">
        <f t="shared" si="16"/>
        <v>7</v>
      </c>
      <c r="E136" s="344">
        <v>7</v>
      </c>
      <c r="F136" s="344"/>
      <c r="G136" s="346">
        <f t="shared" si="17"/>
        <v>7</v>
      </c>
      <c r="H136" s="344">
        <v>7</v>
      </c>
      <c r="I136" s="344"/>
      <c r="J136" s="346">
        <f t="shared" si="18"/>
        <v>7</v>
      </c>
      <c r="K136" s="344">
        <v>7</v>
      </c>
      <c r="L136" s="344"/>
      <c r="M136" s="346">
        <f t="shared" si="19"/>
        <v>0</v>
      </c>
      <c r="N136" s="346">
        <f t="shared" si="20"/>
        <v>0</v>
      </c>
      <c r="O136" s="346">
        <f t="shared" si="21"/>
        <v>0</v>
      </c>
      <c r="P136" s="346"/>
    </row>
    <row r="137" spans="1:16" s="154" customFormat="1" ht="29.25" customHeight="1" x14ac:dyDescent="0.25">
      <c r="A137" s="344" t="s">
        <v>305</v>
      </c>
      <c r="B137" s="60" t="s">
        <v>202</v>
      </c>
      <c r="C137" s="344" t="s">
        <v>70</v>
      </c>
      <c r="D137" s="344">
        <f t="shared" si="16"/>
        <v>16</v>
      </c>
      <c r="E137" s="344">
        <f t="shared" ref="E137:L137" si="25">SUM(E138:E141)</f>
        <v>15</v>
      </c>
      <c r="F137" s="344">
        <f t="shared" si="25"/>
        <v>1</v>
      </c>
      <c r="G137" s="344">
        <f t="shared" si="17"/>
        <v>14</v>
      </c>
      <c r="H137" s="344">
        <f t="shared" si="25"/>
        <v>13</v>
      </c>
      <c r="I137" s="344">
        <f t="shared" si="25"/>
        <v>1</v>
      </c>
      <c r="J137" s="344">
        <f t="shared" si="18"/>
        <v>15</v>
      </c>
      <c r="K137" s="344">
        <v>14</v>
      </c>
      <c r="L137" s="344">
        <f t="shared" si="25"/>
        <v>1</v>
      </c>
      <c r="M137" s="344">
        <f t="shared" si="19"/>
        <v>-1</v>
      </c>
      <c r="N137" s="344">
        <f t="shared" si="20"/>
        <v>-1</v>
      </c>
      <c r="O137" s="346">
        <f t="shared" si="21"/>
        <v>0</v>
      </c>
      <c r="P137" s="344"/>
    </row>
    <row r="138" spans="1:16" s="154" customFormat="1" ht="3" hidden="1" customHeight="1" x14ac:dyDescent="0.25">
      <c r="A138" s="344">
        <v>1</v>
      </c>
      <c r="B138" s="60" t="s">
        <v>197</v>
      </c>
      <c r="C138" s="344"/>
      <c r="D138" s="344">
        <f t="shared" si="16"/>
        <v>2</v>
      </c>
      <c r="E138" s="344">
        <v>2</v>
      </c>
      <c r="F138" s="344"/>
      <c r="G138" s="344">
        <f t="shared" si="17"/>
        <v>2</v>
      </c>
      <c r="H138" s="344">
        <v>2</v>
      </c>
      <c r="I138" s="344"/>
      <c r="J138" s="344">
        <f t="shared" si="18"/>
        <v>2</v>
      </c>
      <c r="K138" s="344">
        <v>2</v>
      </c>
      <c r="L138" s="344"/>
      <c r="M138" s="344">
        <f t="shared" si="19"/>
        <v>0</v>
      </c>
      <c r="N138" s="344">
        <f t="shared" si="20"/>
        <v>0</v>
      </c>
      <c r="O138" s="346">
        <f t="shared" si="21"/>
        <v>0</v>
      </c>
      <c r="P138" s="344"/>
    </row>
    <row r="139" spans="1:16" s="154" customFormat="1" ht="30" hidden="1" customHeight="1" x14ac:dyDescent="0.25">
      <c r="A139" s="344">
        <v>2</v>
      </c>
      <c r="B139" s="60" t="s">
        <v>203</v>
      </c>
      <c r="C139" s="344"/>
      <c r="D139" s="344">
        <f t="shared" si="16"/>
        <v>5</v>
      </c>
      <c r="E139" s="344">
        <v>4</v>
      </c>
      <c r="F139" s="344">
        <v>1</v>
      </c>
      <c r="G139" s="344">
        <f t="shared" si="17"/>
        <v>5</v>
      </c>
      <c r="H139" s="344">
        <v>4</v>
      </c>
      <c r="I139" s="344">
        <v>1</v>
      </c>
      <c r="J139" s="344">
        <f t="shared" si="18"/>
        <v>5</v>
      </c>
      <c r="K139" s="344">
        <v>4</v>
      </c>
      <c r="L139" s="344">
        <v>1</v>
      </c>
      <c r="M139" s="344">
        <f t="shared" si="19"/>
        <v>0</v>
      </c>
      <c r="N139" s="344">
        <f t="shared" si="20"/>
        <v>0</v>
      </c>
      <c r="O139" s="346">
        <f t="shared" si="21"/>
        <v>0</v>
      </c>
      <c r="P139" s="344"/>
    </row>
    <row r="140" spans="1:16" s="154" customFormat="1" ht="27.75" hidden="1" customHeight="1" x14ac:dyDescent="0.25">
      <c r="A140" s="344">
        <v>3</v>
      </c>
      <c r="B140" s="60" t="s">
        <v>223</v>
      </c>
      <c r="C140" s="344"/>
      <c r="D140" s="344">
        <f t="shared" si="16"/>
        <v>5</v>
      </c>
      <c r="E140" s="344">
        <v>5</v>
      </c>
      <c r="F140" s="344"/>
      <c r="G140" s="344">
        <f t="shared" si="17"/>
        <v>4</v>
      </c>
      <c r="H140" s="344">
        <v>4</v>
      </c>
      <c r="I140" s="344"/>
      <c r="J140" s="344">
        <f t="shared" si="18"/>
        <v>5</v>
      </c>
      <c r="K140" s="344">
        <v>5</v>
      </c>
      <c r="L140" s="344"/>
      <c r="M140" s="344">
        <f t="shared" si="19"/>
        <v>0</v>
      </c>
      <c r="N140" s="344">
        <f t="shared" si="20"/>
        <v>0</v>
      </c>
      <c r="O140" s="346">
        <f t="shared" si="21"/>
        <v>0</v>
      </c>
      <c r="P140" s="344"/>
    </row>
    <row r="141" spans="1:16" s="154" customFormat="1" ht="31.5" hidden="1" customHeight="1" x14ac:dyDescent="0.25">
      <c r="A141" s="344">
        <v>4</v>
      </c>
      <c r="B141" s="60" t="s">
        <v>224</v>
      </c>
      <c r="C141" s="344"/>
      <c r="D141" s="344">
        <f t="shared" si="16"/>
        <v>4</v>
      </c>
      <c r="E141" s="344">
        <v>4</v>
      </c>
      <c r="F141" s="344"/>
      <c r="G141" s="344">
        <f t="shared" si="17"/>
        <v>3</v>
      </c>
      <c r="H141" s="344">
        <v>3</v>
      </c>
      <c r="I141" s="344"/>
      <c r="J141" s="344">
        <f t="shared" si="18"/>
        <v>4</v>
      </c>
      <c r="K141" s="344">
        <v>4</v>
      </c>
      <c r="L141" s="344"/>
      <c r="M141" s="344">
        <f t="shared" si="19"/>
        <v>0</v>
      </c>
      <c r="N141" s="344">
        <f t="shared" si="20"/>
        <v>0</v>
      </c>
      <c r="O141" s="346">
        <f t="shared" si="21"/>
        <v>0</v>
      </c>
      <c r="P141" s="344"/>
    </row>
    <row r="142" spans="1:16" s="154" customFormat="1" ht="27.75" customHeight="1" x14ac:dyDescent="0.25">
      <c r="A142" s="344" t="s">
        <v>307</v>
      </c>
      <c r="B142" s="60" t="s">
        <v>204</v>
      </c>
      <c r="C142" s="344" t="s">
        <v>70</v>
      </c>
      <c r="D142" s="344">
        <f t="shared" si="16"/>
        <v>14</v>
      </c>
      <c r="E142" s="344">
        <f t="shared" ref="E142:L142" si="26">SUM(E143:E146)</f>
        <v>13</v>
      </c>
      <c r="F142" s="344">
        <f t="shared" si="26"/>
        <v>1</v>
      </c>
      <c r="G142" s="344">
        <f t="shared" si="17"/>
        <v>14</v>
      </c>
      <c r="H142" s="344">
        <f t="shared" si="26"/>
        <v>13</v>
      </c>
      <c r="I142" s="344">
        <f t="shared" si="26"/>
        <v>1</v>
      </c>
      <c r="J142" s="344">
        <f t="shared" si="18"/>
        <v>14</v>
      </c>
      <c r="K142" s="344">
        <f t="shared" si="26"/>
        <v>13</v>
      </c>
      <c r="L142" s="344">
        <f t="shared" si="26"/>
        <v>1</v>
      </c>
      <c r="M142" s="344">
        <f t="shared" si="19"/>
        <v>0</v>
      </c>
      <c r="N142" s="344">
        <f t="shared" si="20"/>
        <v>0</v>
      </c>
      <c r="O142" s="346">
        <f t="shared" si="21"/>
        <v>0</v>
      </c>
      <c r="P142" s="344"/>
    </row>
    <row r="143" spans="1:16" s="154" customFormat="1" ht="24" hidden="1" customHeight="1" x14ac:dyDescent="0.25">
      <c r="A143" s="344">
        <v>1</v>
      </c>
      <c r="B143" s="60" t="s">
        <v>197</v>
      </c>
      <c r="C143" s="344"/>
      <c r="D143" s="346">
        <f t="shared" si="16"/>
        <v>2</v>
      </c>
      <c r="E143" s="344">
        <v>2</v>
      </c>
      <c r="F143" s="344"/>
      <c r="G143" s="346">
        <f t="shared" si="17"/>
        <v>2</v>
      </c>
      <c r="H143" s="344">
        <v>2</v>
      </c>
      <c r="I143" s="344"/>
      <c r="J143" s="346">
        <f t="shared" si="18"/>
        <v>2</v>
      </c>
      <c r="K143" s="344">
        <v>2</v>
      </c>
      <c r="L143" s="344"/>
      <c r="M143" s="346">
        <f t="shared" si="19"/>
        <v>0</v>
      </c>
      <c r="N143" s="346">
        <f t="shared" si="20"/>
        <v>0</v>
      </c>
      <c r="O143" s="346">
        <f t="shared" si="21"/>
        <v>0</v>
      </c>
      <c r="P143" s="346"/>
    </row>
    <row r="144" spans="1:16" s="154" customFormat="1" ht="29.25" hidden="1" customHeight="1" x14ac:dyDescent="0.25">
      <c r="A144" s="344">
        <v>2</v>
      </c>
      <c r="B144" s="60" t="s">
        <v>225</v>
      </c>
      <c r="C144" s="344"/>
      <c r="D144" s="346">
        <f t="shared" si="16"/>
        <v>4</v>
      </c>
      <c r="E144" s="344">
        <v>3</v>
      </c>
      <c r="F144" s="344">
        <v>1</v>
      </c>
      <c r="G144" s="346">
        <f t="shared" si="17"/>
        <v>4</v>
      </c>
      <c r="H144" s="344">
        <v>3</v>
      </c>
      <c r="I144" s="344">
        <v>1</v>
      </c>
      <c r="J144" s="346">
        <f t="shared" si="18"/>
        <v>4</v>
      </c>
      <c r="K144" s="344">
        <v>3</v>
      </c>
      <c r="L144" s="344">
        <v>1</v>
      </c>
      <c r="M144" s="346">
        <f t="shared" si="19"/>
        <v>0</v>
      </c>
      <c r="N144" s="346">
        <f t="shared" si="20"/>
        <v>0</v>
      </c>
      <c r="O144" s="346">
        <f t="shared" si="21"/>
        <v>0</v>
      </c>
      <c r="P144" s="346"/>
    </row>
    <row r="145" spans="1:16" s="154" customFormat="1" ht="33" hidden="1" customHeight="1" x14ac:dyDescent="0.25">
      <c r="A145" s="344">
        <v>3</v>
      </c>
      <c r="B145" s="60" t="s">
        <v>226</v>
      </c>
      <c r="C145" s="344"/>
      <c r="D145" s="346">
        <f t="shared" si="16"/>
        <v>5</v>
      </c>
      <c r="E145" s="344">
        <v>5</v>
      </c>
      <c r="F145" s="344"/>
      <c r="G145" s="346">
        <f t="shared" si="17"/>
        <v>5</v>
      </c>
      <c r="H145" s="344">
        <v>5</v>
      </c>
      <c r="I145" s="344"/>
      <c r="J145" s="346">
        <f t="shared" si="18"/>
        <v>4</v>
      </c>
      <c r="K145" s="344">
        <v>4</v>
      </c>
      <c r="L145" s="344"/>
      <c r="M145" s="346">
        <f t="shared" si="19"/>
        <v>-1</v>
      </c>
      <c r="N145" s="346">
        <f t="shared" si="20"/>
        <v>-1</v>
      </c>
      <c r="O145" s="346">
        <f t="shared" si="21"/>
        <v>0</v>
      </c>
      <c r="P145" s="346"/>
    </row>
    <row r="146" spans="1:16" s="347" customFormat="1" ht="47.25" hidden="1" customHeight="1" x14ac:dyDescent="0.25">
      <c r="A146" s="344">
        <v>4</v>
      </c>
      <c r="B146" s="60" t="s">
        <v>227</v>
      </c>
      <c r="C146" s="344"/>
      <c r="D146" s="346">
        <f t="shared" si="16"/>
        <v>3</v>
      </c>
      <c r="E146" s="344">
        <v>3</v>
      </c>
      <c r="F146" s="344"/>
      <c r="G146" s="346">
        <f t="shared" si="17"/>
        <v>3</v>
      </c>
      <c r="H146" s="344">
        <v>3</v>
      </c>
      <c r="I146" s="344"/>
      <c r="J146" s="346">
        <f t="shared" si="18"/>
        <v>4</v>
      </c>
      <c r="K146" s="42">
        <v>4</v>
      </c>
      <c r="L146" s="42"/>
      <c r="M146" s="346">
        <f t="shared" si="19"/>
        <v>1</v>
      </c>
      <c r="N146" s="346">
        <f t="shared" si="20"/>
        <v>1</v>
      </c>
      <c r="O146" s="346">
        <f t="shared" si="21"/>
        <v>0</v>
      </c>
      <c r="P146" s="346"/>
    </row>
    <row r="147" spans="1:16" s="35" customFormat="1" ht="32.25" customHeight="1" x14ac:dyDescent="0.25">
      <c r="A147" s="346">
        <v>6</v>
      </c>
      <c r="B147" s="348" t="s">
        <v>383</v>
      </c>
      <c r="C147" s="346" t="s">
        <v>70</v>
      </c>
      <c r="D147" s="346">
        <f t="shared" si="16"/>
        <v>55</v>
      </c>
      <c r="E147" s="346">
        <f t="shared" ref="E147:L147" si="27">SUM(E148:E156)</f>
        <v>51</v>
      </c>
      <c r="F147" s="346">
        <f t="shared" si="27"/>
        <v>4</v>
      </c>
      <c r="G147" s="346">
        <f t="shared" si="17"/>
        <v>49</v>
      </c>
      <c r="H147" s="346">
        <f t="shared" si="27"/>
        <v>45</v>
      </c>
      <c r="I147" s="346">
        <f t="shared" si="27"/>
        <v>4</v>
      </c>
      <c r="J147" s="346">
        <f t="shared" si="18"/>
        <v>54</v>
      </c>
      <c r="K147" s="346">
        <v>50</v>
      </c>
      <c r="L147" s="346">
        <f t="shared" si="27"/>
        <v>4</v>
      </c>
      <c r="M147" s="346">
        <f t="shared" si="19"/>
        <v>-1</v>
      </c>
      <c r="N147" s="346">
        <f t="shared" si="20"/>
        <v>-1</v>
      </c>
      <c r="O147" s="346">
        <f t="shared" si="21"/>
        <v>0</v>
      </c>
      <c r="P147" s="346"/>
    </row>
    <row r="148" spans="1:16" s="35" customFormat="1" ht="21.75" hidden="1" customHeight="1" x14ac:dyDescent="0.25">
      <c r="A148" s="344">
        <v>1</v>
      </c>
      <c r="B148" s="60" t="s">
        <v>76</v>
      </c>
      <c r="C148" s="344"/>
      <c r="D148" s="346">
        <f t="shared" si="16"/>
        <v>4</v>
      </c>
      <c r="E148" s="344">
        <v>4</v>
      </c>
      <c r="F148" s="344">
        <v>0</v>
      </c>
      <c r="G148" s="346">
        <f t="shared" si="17"/>
        <v>4</v>
      </c>
      <c r="H148" s="344">
        <v>4</v>
      </c>
      <c r="I148" s="344">
        <v>0</v>
      </c>
      <c r="J148" s="346">
        <f t="shared" si="18"/>
        <v>4</v>
      </c>
      <c r="K148" s="344">
        <v>4</v>
      </c>
      <c r="L148" s="344">
        <v>0</v>
      </c>
      <c r="M148" s="346">
        <f t="shared" si="19"/>
        <v>0</v>
      </c>
      <c r="N148" s="346">
        <f t="shared" si="20"/>
        <v>0</v>
      </c>
      <c r="O148" s="346">
        <f t="shared" si="21"/>
        <v>0</v>
      </c>
      <c r="P148" s="346"/>
    </row>
    <row r="149" spans="1:16" s="35" customFormat="1" ht="21.75" hidden="1" customHeight="1" x14ac:dyDescent="0.25">
      <c r="A149" s="344">
        <v>2</v>
      </c>
      <c r="B149" s="60" t="s">
        <v>77</v>
      </c>
      <c r="C149" s="344"/>
      <c r="D149" s="346">
        <f t="shared" si="16"/>
        <v>11</v>
      </c>
      <c r="E149" s="344">
        <v>7</v>
      </c>
      <c r="F149" s="344">
        <v>4</v>
      </c>
      <c r="G149" s="346">
        <f t="shared" si="17"/>
        <v>9</v>
      </c>
      <c r="H149" s="344">
        <v>5</v>
      </c>
      <c r="I149" s="344">
        <v>4</v>
      </c>
      <c r="J149" s="346">
        <f t="shared" si="18"/>
        <v>10</v>
      </c>
      <c r="K149" s="344">
        <v>6</v>
      </c>
      <c r="L149" s="344">
        <v>4</v>
      </c>
      <c r="M149" s="346">
        <f t="shared" si="19"/>
        <v>-1</v>
      </c>
      <c r="N149" s="346">
        <f t="shared" si="20"/>
        <v>-1</v>
      </c>
      <c r="O149" s="346">
        <f t="shared" si="21"/>
        <v>0</v>
      </c>
      <c r="P149" s="346"/>
    </row>
    <row r="150" spans="1:16" s="35" customFormat="1" ht="21.75" hidden="1" customHeight="1" x14ac:dyDescent="0.25">
      <c r="A150" s="344">
        <v>3</v>
      </c>
      <c r="B150" s="60" t="s">
        <v>81</v>
      </c>
      <c r="C150" s="344"/>
      <c r="D150" s="346">
        <f t="shared" si="16"/>
        <v>5</v>
      </c>
      <c r="E150" s="344">
        <v>5</v>
      </c>
      <c r="F150" s="344">
        <v>0</v>
      </c>
      <c r="G150" s="346">
        <f t="shared" si="17"/>
        <v>6</v>
      </c>
      <c r="H150" s="344">
        <v>6</v>
      </c>
      <c r="I150" s="344">
        <v>0</v>
      </c>
      <c r="J150" s="346">
        <f t="shared" si="18"/>
        <v>5</v>
      </c>
      <c r="K150" s="344">
        <v>5</v>
      </c>
      <c r="L150" s="344">
        <v>0</v>
      </c>
      <c r="M150" s="346">
        <f t="shared" si="19"/>
        <v>0</v>
      </c>
      <c r="N150" s="346">
        <f t="shared" si="20"/>
        <v>0</v>
      </c>
      <c r="O150" s="346">
        <f t="shared" si="21"/>
        <v>0</v>
      </c>
      <c r="P150" s="346"/>
    </row>
    <row r="151" spans="1:16" s="35" customFormat="1" ht="21.75" hidden="1" customHeight="1" x14ac:dyDescent="0.25">
      <c r="A151" s="344">
        <v>4</v>
      </c>
      <c r="B151" s="60" t="s">
        <v>244</v>
      </c>
      <c r="C151" s="344"/>
      <c r="D151" s="346">
        <f t="shared" ref="D151:D213" si="28">SUM(E151:F151)</f>
        <v>5</v>
      </c>
      <c r="E151" s="344">
        <v>5</v>
      </c>
      <c r="F151" s="344">
        <v>0</v>
      </c>
      <c r="G151" s="346">
        <f t="shared" ref="G151:G213" si="29">SUM(H151:I151)</f>
        <v>4</v>
      </c>
      <c r="H151" s="344">
        <v>4</v>
      </c>
      <c r="I151" s="344">
        <v>0</v>
      </c>
      <c r="J151" s="346">
        <f t="shared" ref="J151:J213" si="30">SUM(K151:L151)</f>
        <v>5</v>
      </c>
      <c r="K151" s="344">
        <v>5</v>
      </c>
      <c r="L151" s="344">
        <v>0</v>
      </c>
      <c r="M151" s="346">
        <f t="shared" ref="M151:M213" si="31">J151-D151</f>
        <v>0</v>
      </c>
      <c r="N151" s="346">
        <f t="shared" ref="N151:O213" si="32">K151-E151</f>
        <v>0</v>
      </c>
      <c r="O151" s="346">
        <f t="shared" si="21"/>
        <v>0</v>
      </c>
      <c r="P151" s="346"/>
    </row>
    <row r="152" spans="1:16" s="35" customFormat="1" ht="21.75" hidden="1" customHeight="1" x14ac:dyDescent="0.25">
      <c r="A152" s="344">
        <v>5</v>
      </c>
      <c r="B152" s="60" t="s">
        <v>245</v>
      </c>
      <c r="C152" s="344"/>
      <c r="D152" s="346">
        <f t="shared" si="28"/>
        <v>7</v>
      </c>
      <c r="E152" s="344">
        <v>7</v>
      </c>
      <c r="F152" s="344">
        <v>0</v>
      </c>
      <c r="G152" s="346">
        <f t="shared" si="29"/>
        <v>6</v>
      </c>
      <c r="H152" s="344">
        <v>6</v>
      </c>
      <c r="I152" s="344">
        <v>0</v>
      </c>
      <c r="J152" s="346">
        <f t="shared" si="30"/>
        <v>7</v>
      </c>
      <c r="K152" s="344">
        <v>7</v>
      </c>
      <c r="L152" s="344">
        <v>0</v>
      </c>
      <c r="M152" s="346">
        <f t="shared" si="31"/>
        <v>0</v>
      </c>
      <c r="N152" s="346">
        <f t="shared" si="32"/>
        <v>0</v>
      </c>
      <c r="O152" s="346">
        <f t="shared" si="21"/>
        <v>0</v>
      </c>
      <c r="P152" s="346"/>
    </row>
    <row r="153" spans="1:16" s="35" customFormat="1" ht="21" hidden="1" customHeight="1" x14ac:dyDescent="0.25">
      <c r="A153" s="344">
        <v>6</v>
      </c>
      <c r="B153" s="349" t="s">
        <v>246</v>
      </c>
      <c r="C153" s="344"/>
      <c r="D153" s="346">
        <f t="shared" si="28"/>
        <v>8</v>
      </c>
      <c r="E153" s="344">
        <v>8</v>
      </c>
      <c r="F153" s="344">
        <v>0</v>
      </c>
      <c r="G153" s="346">
        <f t="shared" si="29"/>
        <v>8</v>
      </c>
      <c r="H153" s="344">
        <v>8</v>
      </c>
      <c r="I153" s="344">
        <v>0</v>
      </c>
      <c r="J153" s="346">
        <f t="shared" si="30"/>
        <v>8</v>
      </c>
      <c r="K153" s="344">
        <v>8</v>
      </c>
      <c r="L153" s="344">
        <v>0</v>
      </c>
      <c r="M153" s="346">
        <f t="shared" si="31"/>
        <v>0</v>
      </c>
      <c r="N153" s="346">
        <f t="shared" si="32"/>
        <v>0</v>
      </c>
      <c r="O153" s="346">
        <f t="shared" si="21"/>
        <v>0</v>
      </c>
      <c r="P153" s="346"/>
    </row>
    <row r="154" spans="1:16" s="35" customFormat="1" ht="21.75" hidden="1" customHeight="1" x14ac:dyDescent="0.25">
      <c r="A154" s="344">
        <v>7</v>
      </c>
      <c r="B154" s="144" t="s">
        <v>247</v>
      </c>
      <c r="C154" s="344"/>
      <c r="D154" s="346">
        <f t="shared" si="28"/>
        <v>5</v>
      </c>
      <c r="E154" s="344">
        <v>5</v>
      </c>
      <c r="F154" s="344">
        <v>0</v>
      </c>
      <c r="G154" s="346">
        <f t="shared" si="29"/>
        <v>3</v>
      </c>
      <c r="H154" s="344">
        <v>3</v>
      </c>
      <c r="I154" s="344">
        <v>0</v>
      </c>
      <c r="J154" s="346">
        <f t="shared" si="30"/>
        <v>5</v>
      </c>
      <c r="K154" s="344">
        <v>5</v>
      </c>
      <c r="L154" s="344">
        <v>0</v>
      </c>
      <c r="M154" s="346">
        <f t="shared" si="31"/>
        <v>0</v>
      </c>
      <c r="N154" s="346">
        <f t="shared" si="32"/>
        <v>0</v>
      </c>
      <c r="O154" s="346">
        <f t="shared" si="21"/>
        <v>0</v>
      </c>
      <c r="P154" s="346"/>
    </row>
    <row r="155" spans="1:16" s="35" customFormat="1" ht="21.75" hidden="1" customHeight="1" x14ac:dyDescent="0.25">
      <c r="A155" s="344">
        <v>8</v>
      </c>
      <c r="B155" s="144" t="s">
        <v>248</v>
      </c>
      <c r="C155" s="344"/>
      <c r="D155" s="346">
        <f t="shared" si="28"/>
        <v>6</v>
      </c>
      <c r="E155" s="344">
        <v>6</v>
      </c>
      <c r="F155" s="344">
        <v>0</v>
      </c>
      <c r="G155" s="346">
        <f t="shared" si="29"/>
        <v>6</v>
      </c>
      <c r="H155" s="344">
        <v>6</v>
      </c>
      <c r="I155" s="344">
        <v>0</v>
      </c>
      <c r="J155" s="346">
        <f t="shared" si="30"/>
        <v>6</v>
      </c>
      <c r="K155" s="344">
        <v>6</v>
      </c>
      <c r="L155" s="344">
        <v>0</v>
      </c>
      <c r="M155" s="346">
        <f t="shared" si="31"/>
        <v>0</v>
      </c>
      <c r="N155" s="346">
        <f t="shared" si="32"/>
        <v>0</v>
      </c>
      <c r="O155" s="346">
        <f t="shared" si="21"/>
        <v>0</v>
      </c>
      <c r="P155" s="346"/>
    </row>
    <row r="156" spans="1:16" s="35" customFormat="1" ht="36" hidden="1" customHeight="1" x14ac:dyDescent="0.25">
      <c r="A156" s="344">
        <v>9</v>
      </c>
      <c r="B156" s="144" t="s">
        <v>249</v>
      </c>
      <c r="C156" s="344"/>
      <c r="D156" s="346">
        <f t="shared" si="28"/>
        <v>4</v>
      </c>
      <c r="E156" s="344">
        <v>4</v>
      </c>
      <c r="F156" s="344">
        <v>0</v>
      </c>
      <c r="G156" s="346">
        <f t="shared" si="29"/>
        <v>3</v>
      </c>
      <c r="H156" s="344">
        <v>3</v>
      </c>
      <c r="I156" s="344">
        <v>0</v>
      </c>
      <c r="J156" s="346">
        <f t="shared" si="30"/>
        <v>4</v>
      </c>
      <c r="K156" s="344">
        <v>4</v>
      </c>
      <c r="L156" s="344">
        <v>0</v>
      </c>
      <c r="M156" s="346">
        <f t="shared" si="31"/>
        <v>0</v>
      </c>
      <c r="N156" s="346">
        <f t="shared" si="32"/>
        <v>0</v>
      </c>
      <c r="O156" s="346">
        <f t="shared" si="21"/>
        <v>0</v>
      </c>
      <c r="P156" s="346"/>
    </row>
    <row r="157" spans="1:16" s="347" customFormat="1" ht="27.75" customHeight="1" x14ac:dyDescent="0.25">
      <c r="A157" s="346">
        <v>7</v>
      </c>
      <c r="B157" s="134" t="s">
        <v>138</v>
      </c>
      <c r="C157" s="346" t="s">
        <v>70</v>
      </c>
      <c r="D157" s="346">
        <f t="shared" si="28"/>
        <v>25</v>
      </c>
      <c r="E157" s="346">
        <f t="shared" ref="E157:L157" si="33">SUM(E158:E163)</f>
        <v>21</v>
      </c>
      <c r="F157" s="346">
        <f t="shared" si="33"/>
        <v>4</v>
      </c>
      <c r="G157" s="346">
        <f t="shared" si="29"/>
        <v>25</v>
      </c>
      <c r="H157" s="346">
        <f t="shared" si="33"/>
        <v>21</v>
      </c>
      <c r="I157" s="346">
        <f t="shared" si="33"/>
        <v>4</v>
      </c>
      <c r="J157" s="346">
        <f t="shared" si="30"/>
        <v>25</v>
      </c>
      <c r="K157" s="346">
        <f t="shared" si="33"/>
        <v>21</v>
      </c>
      <c r="L157" s="346">
        <f t="shared" si="33"/>
        <v>4</v>
      </c>
      <c r="M157" s="346">
        <f t="shared" si="31"/>
        <v>0</v>
      </c>
      <c r="N157" s="346">
        <f t="shared" si="32"/>
        <v>0</v>
      </c>
      <c r="O157" s="346">
        <f t="shared" si="21"/>
        <v>0</v>
      </c>
      <c r="P157" s="346"/>
    </row>
    <row r="158" spans="1:16" s="35" customFormat="1" ht="0.75" hidden="1" customHeight="1" x14ac:dyDescent="0.25">
      <c r="A158" s="344">
        <v>1</v>
      </c>
      <c r="B158" s="60" t="s">
        <v>76</v>
      </c>
      <c r="C158" s="341"/>
      <c r="D158" s="346">
        <f t="shared" si="28"/>
        <v>3</v>
      </c>
      <c r="E158" s="344">
        <v>3</v>
      </c>
      <c r="F158" s="344">
        <v>0</v>
      </c>
      <c r="G158" s="346">
        <f t="shared" si="29"/>
        <v>3</v>
      </c>
      <c r="H158" s="344">
        <v>3</v>
      </c>
      <c r="I158" s="344">
        <v>0</v>
      </c>
      <c r="J158" s="346">
        <f t="shared" si="30"/>
        <v>3</v>
      </c>
      <c r="K158" s="344">
        <v>3</v>
      </c>
      <c r="L158" s="344">
        <v>0</v>
      </c>
      <c r="M158" s="346">
        <f t="shared" si="31"/>
        <v>0</v>
      </c>
      <c r="N158" s="346">
        <f t="shared" si="32"/>
        <v>0</v>
      </c>
      <c r="O158" s="346">
        <f t="shared" si="21"/>
        <v>0</v>
      </c>
      <c r="P158" s="346"/>
    </row>
    <row r="159" spans="1:16" s="35" customFormat="1" ht="17.25" hidden="1" customHeight="1" x14ac:dyDescent="0.25">
      <c r="A159" s="344">
        <v>2</v>
      </c>
      <c r="B159" s="60" t="s">
        <v>77</v>
      </c>
      <c r="C159" s="342"/>
      <c r="D159" s="346">
        <f t="shared" si="28"/>
        <v>10</v>
      </c>
      <c r="E159" s="344">
        <v>6</v>
      </c>
      <c r="F159" s="344">
        <v>4</v>
      </c>
      <c r="G159" s="346">
        <f t="shared" si="29"/>
        <v>10</v>
      </c>
      <c r="H159" s="344">
        <v>6</v>
      </c>
      <c r="I159" s="344">
        <v>4</v>
      </c>
      <c r="J159" s="346">
        <f t="shared" si="30"/>
        <v>10</v>
      </c>
      <c r="K159" s="344">
        <v>6</v>
      </c>
      <c r="L159" s="344">
        <v>4</v>
      </c>
      <c r="M159" s="346">
        <f t="shared" si="31"/>
        <v>0</v>
      </c>
      <c r="N159" s="346">
        <f t="shared" si="32"/>
        <v>0</v>
      </c>
      <c r="O159" s="346">
        <f t="shared" si="21"/>
        <v>0</v>
      </c>
      <c r="P159" s="346"/>
    </row>
    <row r="160" spans="1:16" s="35" customFormat="1" ht="17.25" hidden="1" customHeight="1" x14ac:dyDescent="0.25">
      <c r="A160" s="344">
        <v>3</v>
      </c>
      <c r="B160" s="60" t="s">
        <v>82</v>
      </c>
      <c r="C160" s="342"/>
      <c r="D160" s="346">
        <f t="shared" si="28"/>
        <v>3</v>
      </c>
      <c r="E160" s="344">
        <v>3</v>
      </c>
      <c r="F160" s="344">
        <v>0</v>
      </c>
      <c r="G160" s="346">
        <f t="shared" si="29"/>
        <v>3</v>
      </c>
      <c r="H160" s="344">
        <v>3</v>
      </c>
      <c r="I160" s="344">
        <v>0</v>
      </c>
      <c r="J160" s="346">
        <f t="shared" si="30"/>
        <v>3</v>
      </c>
      <c r="K160" s="344">
        <v>3</v>
      </c>
      <c r="L160" s="344">
        <v>0</v>
      </c>
      <c r="M160" s="346">
        <f t="shared" si="31"/>
        <v>0</v>
      </c>
      <c r="N160" s="346">
        <f t="shared" si="32"/>
        <v>0</v>
      </c>
      <c r="O160" s="346">
        <f t="shared" si="21"/>
        <v>0</v>
      </c>
      <c r="P160" s="346"/>
    </row>
    <row r="161" spans="1:17" s="35" customFormat="1" hidden="1" x14ac:dyDescent="0.25">
      <c r="A161" s="344">
        <v>4</v>
      </c>
      <c r="B161" s="60" t="s">
        <v>140</v>
      </c>
      <c r="C161" s="342"/>
      <c r="D161" s="346">
        <f t="shared" si="28"/>
        <v>3</v>
      </c>
      <c r="E161" s="344">
        <v>3</v>
      </c>
      <c r="F161" s="344">
        <v>0</v>
      </c>
      <c r="G161" s="346">
        <f t="shared" si="29"/>
        <v>3</v>
      </c>
      <c r="H161" s="344">
        <v>3</v>
      </c>
      <c r="I161" s="344">
        <v>0</v>
      </c>
      <c r="J161" s="346">
        <f t="shared" si="30"/>
        <v>3</v>
      </c>
      <c r="K161" s="344">
        <v>3</v>
      </c>
      <c r="L161" s="344">
        <v>0</v>
      </c>
      <c r="M161" s="346">
        <f t="shared" si="31"/>
        <v>0</v>
      </c>
      <c r="N161" s="346">
        <f t="shared" si="32"/>
        <v>0</v>
      </c>
      <c r="O161" s="346">
        <f t="shared" si="21"/>
        <v>0</v>
      </c>
      <c r="P161" s="346"/>
    </row>
    <row r="162" spans="1:17" s="35" customFormat="1" hidden="1" x14ac:dyDescent="0.25">
      <c r="A162" s="344">
        <v>5</v>
      </c>
      <c r="B162" s="60" t="s">
        <v>141</v>
      </c>
      <c r="C162" s="342"/>
      <c r="D162" s="346">
        <f t="shared" si="28"/>
        <v>3</v>
      </c>
      <c r="E162" s="344">
        <v>3</v>
      </c>
      <c r="F162" s="344">
        <v>0</v>
      </c>
      <c r="G162" s="346">
        <f t="shared" si="29"/>
        <v>3</v>
      </c>
      <c r="H162" s="344">
        <v>3</v>
      </c>
      <c r="I162" s="344">
        <v>0</v>
      </c>
      <c r="J162" s="346">
        <f t="shared" si="30"/>
        <v>3</v>
      </c>
      <c r="K162" s="344">
        <v>3</v>
      </c>
      <c r="L162" s="344">
        <v>0</v>
      </c>
      <c r="M162" s="346">
        <f t="shared" si="31"/>
        <v>0</v>
      </c>
      <c r="N162" s="346">
        <f t="shared" si="32"/>
        <v>0</v>
      </c>
      <c r="O162" s="346">
        <f t="shared" si="21"/>
        <v>0</v>
      </c>
      <c r="P162" s="346"/>
    </row>
    <row r="163" spans="1:17" s="35" customFormat="1" hidden="1" x14ac:dyDescent="0.25">
      <c r="A163" s="344">
        <v>6</v>
      </c>
      <c r="B163" s="60" t="s">
        <v>142</v>
      </c>
      <c r="C163" s="343"/>
      <c r="D163" s="346">
        <f t="shared" si="28"/>
        <v>3</v>
      </c>
      <c r="E163" s="344">
        <v>3</v>
      </c>
      <c r="F163" s="344">
        <v>0</v>
      </c>
      <c r="G163" s="346">
        <f t="shared" si="29"/>
        <v>3</v>
      </c>
      <c r="H163" s="344">
        <v>3</v>
      </c>
      <c r="I163" s="344">
        <v>0</v>
      </c>
      <c r="J163" s="346">
        <f t="shared" si="30"/>
        <v>3</v>
      </c>
      <c r="K163" s="344">
        <v>3</v>
      </c>
      <c r="L163" s="344">
        <v>0</v>
      </c>
      <c r="M163" s="346">
        <f t="shared" si="31"/>
        <v>0</v>
      </c>
      <c r="N163" s="346">
        <f t="shared" si="32"/>
        <v>0</v>
      </c>
      <c r="O163" s="346">
        <f t="shared" si="21"/>
        <v>0</v>
      </c>
      <c r="P163" s="346"/>
    </row>
    <row r="164" spans="1:17" s="347" customFormat="1" ht="30.75" customHeight="1" x14ac:dyDescent="0.25">
      <c r="A164" s="346">
        <v>8</v>
      </c>
      <c r="B164" s="134" t="s">
        <v>133</v>
      </c>
      <c r="C164" s="346" t="s">
        <v>70</v>
      </c>
      <c r="D164" s="346">
        <f t="shared" si="28"/>
        <v>43</v>
      </c>
      <c r="E164" s="346">
        <v>41</v>
      </c>
      <c r="F164" s="346">
        <v>2</v>
      </c>
      <c r="G164" s="346">
        <f t="shared" si="29"/>
        <v>38</v>
      </c>
      <c r="H164" s="346">
        <v>36</v>
      </c>
      <c r="I164" s="346">
        <v>2</v>
      </c>
      <c r="J164" s="346">
        <f t="shared" si="30"/>
        <v>43</v>
      </c>
      <c r="K164" s="346">
        <v>41</v>
      </c>
      <c r="L164" s="346">
        <v>2</v>
      </c>
      <c r="M164" s="346">
        <f t="shared" si="31"/>
        <v>0</v>
      </c>
      <c r="N164" s="346">
        <f t="shared" si="32"/>
        <v>0</v>
      </c>
      <c r="O164" s="346">
        <f t="shared" si="21"/>
        <v>0</v>
      </c>
      <c r="P164" s="346"/>
      <c r="Q164" s="347" t="s">
        <v>536</v>
      </c>
    </row>
    <row r="165" spans="1:17" s="347" customFormat="1" ht="30" customHeight="1" x14ac:dyDescent="0.25">
      <c r="A165" s="346">
        <v>9</v>
      </c>
      <c r="B165" s="134" t="s">
        <v>384</v>
      </c>
      <c r="C165" s="346" t="s">
        <v>70</v>
      </c>
      <c r="D165" s="346">
        <f t="shared" si="28"/>
        <v>62</v>
      </c>
      <c r="E165" s="346">
        <f>SUM(E166:E168)</f>
        <v>56</v>
      </c>
      <c r="F165" s="346">
        <f>SUM(F166:F168)</f>
        <v>6</v>
      </c>
      <c r="G165" s="346">
        <f t="shared" si="29"/>
        <v>53</v>
      </c>
      <c r="H165" s="346">
        <f>SUM(H166:H168)</f>
        <v>47</v>
      </c>
      <c r="I165" s="346">
        <f>SUM(I166:I168)</f>
        <v>6</v>
      </c>
      <c r="J165" s="346">
        <f t="shared" si="30"/>
        <v>62</v>
      </c>
      <c r="K165" s="346">
        <f>SUM(K166:K168)</f>
        <v>56</v>
      </c>
      <c r="L165" s="346">
        <f>SUM(L166:L168)</f>
        <v>6</v>
      </c>
      <c r="M165" s="346">
        <f t="shared" si="31"/>
        <v>0</v>
      </c>
      <c r="N165" s="346">
        <f t="shared" si="32"/>
        <v>0</v>
      </c>
      <c r="O165" s="346">
        <f t="shared" si="21"/>
        <v>0</v>
      </c>
      <c r="P165" s="346"/>
    </row>
    <row r="166" spans="1:17" s="347" customFormat="1" ht="32.25" customHeight="1" x14ac:dyDescent="0.25">
      <c r="A166" s="344" t="s">
        <v>823</v>
      </c>
      <c r="B166" s="60" t="s">
        <v>83</v>
      </c>
      <c r="C166" s="344"/>
      <c r="D166" s="346">
        <f t="shared" si="28"/>
        <v>39</v>
      </c>
      <c r="E166" s="344">
        <v>36</v>
      </c>
      <c r="F166" s="344">
        <v>3</v>
      </c>
      <c r="G166" s="346">
        <f t="shared" si="29"/>
        <v>36</v>
      </c>
      <c r="H166" s="344">
        <v>33</v>
      </c>
      <c r="I166" s="344">
        <v>3</v>
      </c>
      <c r="J166" s="346">
        <f t="shared" si="30"/>
        <v>39</v>
      </c>
      <c r="K166" s="344">
        <v>36</v>
      </c>
      <c r="L166" s="344">
        <v>3</v>
      </c>
      <c r="M166" s="346">
        <f t="shared" si="31"/>
        <v>0</v>
      </c>
      <c r="N166" s="346">
        <f t="shared" si="32"/>
        <v>0</v>
      </c>
      <c r="O166" s="346">
        <f t="shared" si="21"/>
        <v>0</v>
      </c>
      <c r="P166" s="346"/>
    </row>
    <row r="167" spans="1:17" s="347" customFormat="1" ht="36" customHeight="1" x14ac:dyDescent="0.25">
      <c r="A167" s="344" t="s">
        <v>822</v>
      </c>
      <c r="B167" s="60" t="s">
        <v>385</v>
      </c>
      <c r="C167" s="344"/>
      <c r="D167" s="346">
        <f t="shared" si="28"/>
        <v>11</v>
      </c>
      <c r="E167" s="344">
        <v>9</v>
      </c>
      <c r="F167" s="344">
        <v>2</v>
      </c>
      <c r="G167" s="346">
        <f t="shared" si="29"/>
        <v>9</v>
      </c>
      <c r="H167" s="344">
        <v>7</v>
      </c>
      <c r="I167" s="344">
        <v>2</v>
      </c>
      <c r="J167" s="346">
        <f t="shared" si="30"/>
        <v>11</v>
      </c>
      <c r="K167" s="344">
        <v>9</v>
      </c>
      <c r="L167" s="344">
        <v>2</v>
      </c>
      <c r="M167" s="346">
        <f t="shared" si="31"/>
        <v>0</v>
      </c>
      <c r="N167" s="346">
        <f t="shared" si="32"/>
        <v>0</v>
      </c>
      <c r="O167" s="346">
        <f t="shared" si="21"/>
        <v>0</v>
      </c>
      <c r="P167" s="346"/>
    </row>
    <row r="168" spans="1:17" s="347" customFormat="1" ht="29.25" customHeight="1" x14ac:dyDescent="0.25">
      <c r="A168" s="344" t="s">
        <v>821</v>
      </c>
      <c r="B168" s="60" t="s">
        <v>386</v>
      </c>
      <c r="C168" s="344"/>
      <c r="D168" s="346">
        <f t="shared" si="28"/>
        <v>12</v>
      </c>
      <c r="E168" s="344">
        <v>11</v>
      </c>
      <c r="F168" s="344">
        <v>1</v>
      </c>
      <c r="G168" s="346">
        <f t="shared" si="29"/>
        <v>8</v>
      </c>
      <c r="H168" s="344">
        <v>7</v>
      </c>
      <c r="I168" s="344">
        <v>1</v>
      </c>
      <c r="J168" s="346">
        <f t="shared" si="30"/>
        <v>12</v>
      </c>
      <c r="K168" s="344">
        <v>11</v>
      </c>
      <c r="L168" s="344">
        <v>1</v>
      </c>
      <c r="M168" s="346">
        <f t="shared" si="31"/>
        <v>0</v>
      </c>
      <c r="N168" s="346">
        <f t="shared" si="32"/>
        <v>0</v>
      </c>
      <c r="O168" s="346">
        <f t="shared" si="21"/>
        <v>0</v>
      </c>
      <c r="P168" s="346"/>
    </row>
    <row r="169" spans="1:17" s="347" customFormat="1" ht="29.25" customHeight="1" x14ac:dyDescent="0.25">
      <c r="A169" s="346">
        <v>10</v>
      </c>
      <c r="B169" s="134" t="s">
        <v>101</v>
      </c>
      <c r="C169" s="346" t="s">
        <v>70</v>
      </c>
      <c r="D169" s="346">
        <f t="shared" si="28"/>
        <v>21</v>
      </c>
      <c r="E169" s="346">
        <f>SUM(E170:E175)</f>
        <v>19</v>
      </c>
      <c r="F169" s="346">
        <v>2</v>
      </c>
      <c r="G169" s="346">
        <f t="shared" si="29"/>
        <v>18</v>
      </c>
      <c r="H169" s="346">
        <v>16</v>
      </c>
      <c r="I169" s="346">
        <v>2</v>
      </c>
      <c r="J169" s="346">
        <f t="shared" si="30"/>
        <v>23</v>
      </c>
      <c r="K169" s="346">
        <v>21</v>
      </c>
      <c r="L169" s="346">
        <v>2</v>
      </c>
      <c r="M169" s="346">
        <f t="shared" si="31"/>
        <v>2</v>
      </c>
      <c r="N169" s="346">
        <f t="shared" si="32"/>
        <v>2</v>
      </c>
      <c r="O169" s="346">
        <f t="shared" si="21"/>
        <v>0</v>
      </c>
      <c r="P169" s="346"/>
    </row>
    <row r="170" spans="1:17" s="35" customFormat="1" ht="25.5" hidden="1" customHeight="1" x14ac:dyDescent="0.25">
      <c r="A170" s="344">
        <v>1</v>
      </c>
      <c r="B170" s="60" t="s">
        <v>104</v>
      </c>
      <c r="C170" s="344"/>
      <c r="D170" s="346">
        <f t="shared" si="28"/>
        <v>3</v>
      </c>
      <c r="E170" s="344">
        <v>3</v>
      </c>
      <c r="F170" s="344">
        <v>0</v>
      </c>
      <c r="G170" s="346">
        <f t="shared" si="29"/>
        <v>3</v>
      </c>
      <c r="H170" s="344">
        <v>3</v>
      </c>
      <c r="I170" s="344">
        <v>0</v>
      </c>
      <c r="J170" s="346">
        <f t="shared" si="30"/>
        <v>3</v>
      </c>
      <c r="K170" s="344">
        <v>3</v>
      </c>
      <c r="L170" s="344">
        <v>0</v>
      </c>
      <c r="M170" s="346">
        <f t="shared" si="31"/>
        <v>0</v>
      </c>
      <c r="N170" s="346">
        <f t="shared" si="32"/>
        <v>0</v>
      </c>
      <c r="O170" s="346">
        <f t="shared" si="21"/>
        <v>0</v>
      </c>
      <c r="P170" s="346"/>
    </row>
    <row r="171" spans="1:17" s="35" customFormat="1" ht="27.75" hidden="1" customHeight="1" x14ac:dyDescent="0.25">
      <c r="A171" s="344">
        <v>2</v>
      </c>
      <c r="B171" s="60" t="s">
        <v>77</v>
      </c>
      <c r="C171" s="344"/>
      <c r="D171" s="346">
        <f t="shared" si="28"/>
        <v>9</v>
      </c>
      <c r="E171" s="344">
        <v>7</v>
      </c>
      <c r="F171" s="344">
        <v>2</v>
      </c>
      <c r="G171" s="346">
        <f t="shared" si="29"/>
        <v>7</v>
      </c>
      <c r="H171" s="344">
        <v>5</v>
      </c>
      <c r="I171" s="344">
        <v>2</v>
      </c>
      <c r="J171" s="346">
        <f t="shared" si="30"/>
        <v>9</v>
      </c>
      <c r="K171" s="344">
        <v>7</v>
      </c>
      <c r="L171" s="344">
        <v>2</v>
      </c>
      <c r="M171" s="346">
        <f t="shared" si="31"/>
        <v>0</v>
      </c>
      <c r="N171" s="346">
        <f t="shared" si="32"/>
        <v>0</v>
      </c>
      <c r="O171" s="346">
        <f t="shared" si="21"/>
        <v>0</v>
      </c>
      <c r="P171" s="346"/>
    </row>
    <row r="172" spans="1:17" s="35" customFormat="1" ht="34.5" hidden="1" customHeight="1" x14ac:dyDescent="0.25">
      <c r="A172" s="344">
        <v>3</v>
      </c>
      <c r="B172" s="60" t="s">
        <v>102</v>
      </c>
      <c r="C172" s="344"/>
      <c r="D172" s="346">
        <f t="shared" si="28"/>
        <v>3</v>
      </c>
      <c r="E172" s="344">
        <v>3</v>
      </c>
      <c r="F172" s="344">
        <v>0</v>
      </c>
      <c r="G172" s="346">
        <f t="shared" si="29"/>
        <v>3</v>
      </c>
      <c r="H172" s="344">
        <v>3</v>
      </c>
      <c r="I172" s="344">
        <v>0</v>
      </c>
      <c r="J172" s="346">
        <f t="shared" si="30"/>
        <v>3</v>
      </c>
      <c r="K172" s="344">
        <v>3</v>
      </c>
      <c r="L172" s="344">
        <v>0</v>
      </c>
      <c r="M172" s="346">
        <f t="shared" si="31"/>
        <v>0</v>
      </c>
      <c r="N172" s="346">
        <f t="shared" si="32"/>
        <v>0</v>
      </c>
      <c r="O172" s="346">
        <f t="shared" si="21"/>
        <v>0</v>
      </c>
      <c r="P172" s="346"/>
    </row>
    <row r="173" spans="1:17" s="35" customFormat="1" ht="36.75" hidden="1" customHeight="1" x14ac:dyDescent="0.25">
      <c r="A173" s="344">
        <v>4</v>
      </c>
      <c r="B173" s="60" t="s">
        <v>105</v>
      </c>
      <c r="C173" s="344"/>
      <c r="D173" s="346">
        <f t="shared" si="28"/>
        <v>2</v>
      </c>
      <c r="E173" s="344">
        <v>2</v>
      </c>
      <c r="F173" s="344">
        <v>0</v>
      </c>
      <c r="G173" s="346">
        <f t="shared" si="29"/>
        <v>2</v>
      </c>
      <c r="H173" s="344">
        <v>2</v>
      </c>
      <c r="I173" s="344">
        <v>0</v>
      </c>
      <c r="J173" s="346">
        <f t="shared" si="30"/>
        <v>2</v>
      </c>
      <c r="K173" s="344">
        <v>2</v>
      </c>
      <c r="L173" s="344">
        <v>0</v>
      </c>
      <c r="M173" s="346">
        <f t="shared" si="31"/>
        <v>0</v>
      </c>
      <c r="N173" s="346">
        <f t="shared" si="32"/>
        <v>0</v>
      </c>
      <c r="O173" s="346">
        <f t="shared" si="21"/>
        <v>0</v>
      </c>
      <c r="P173" s="346"/>
    </row>
    <row r="174" spans="1:17" s="35" customFormat="1" ht="23.25" hidden="1" customHeight="1" x14ac:dyDescent="0.25">
      <c r="A174" s="344">
        <v>5</v>
      </c>
      <c r="B174" s="60" t="s">
        <v>81</v>
      </c>
      <c r="C174" s="344"/>
      <c r="D174" s="346">
        <f t="shared" si="28"/>
        <v>2</v>
      </c>
      <c r="E174" s="344">
        <v>2</v>
      </c>
      <c r="F174" s="344">
        <v>0</v>
      </c>
      <c r="G174" s="346">
        <f t="shared" si="29"/>
        <v>1</v>
      </c>
      <c r="H174" s="344">
        <v>1</v>
      </c>
      <c r="I174" s="344">
        <v>0</v>
      </c>
      <c r="J174" s="346">
        <f t="shared" si="30"/>
        <v>2</v>
      </c>
      <c r="K174" s="344">
        <v>2</v>
      </c>
      <c r="L174" s="344">
        <v>0</v>
      </c>
      <c r="M174" s="346">
        <f t="shared" si="31"/>
        <v>0</v>
      </c>
      <c r="N174" s="346">
        <f t="shared" si="32"/>
        <v>0</v>
      </c>
      <c r="O174" s="346">
        <f t="shared" si="21"/>
        <v>0</v>
      </c>
      <c r="P174" s="346"/>
    </row>
    <row r="175" spans="1:17" s="35" customFormat="1" ht="25.5" hidden="1" customHeight="1" x14ac:dyDescent="0.25">
      <c r="A175" s="344">
        <v>6</v>
      </c>
      <c r="B175" s="60" t="s">
        <v>103</v>
      </c>
      <c r="C175" s="344"/>
      <c r="D175" s="346">
        <f t="shared" si="28"/>
        <v>2</v>
      </c>
      <c r="E175" s="344">
        <v>2</v>
      </c>
      <c r="F175" s="344">
        <v>0</v>
      </c>
      <c r="G175" s="346">
        <f t="shared" si="29"/>
        <v>2</v>
      </c>
      <c r="H175" s="344">
        <v>2</v>
      </c>
      <c r="I175" s="344">
        <v>0</v>
      </c>
      <c r="J175" s="346">
        <f t="shared" si="30"/>
        <v>2</v>
      </c>
      <c r="K175" s="344">
        <v>2</v>
      </c>
      <c r="L175" s="344">
        <v>0</v>
      </c>
      <c r="M175" s="346">
        <f t="shared" si="31"/>
        <v>0</v>
      </c>
      <c r="N175" s="346">
        <f t="shared" si="32"/>
        <v>0</v>
      </c>
      <c r="O175" s="346">
        <f t="shared" si="21"/>
        <v>0</v>
      </c>
      <c r="P175" s="346"/>
    </row>
    <row r="176" spans="1:17" s="149" customFormat="1" ht="30.75" customHeight="1" x14ac:dyDescent="0.25">
      <c r="A176" s="346">
        <v>11</v>
      </c>
      <c r="B176" s="134" t="s">
        <v>390</v>
      </c>
      <c r="C176" s="346" t="s">
        <v>70</v>
      </c>
      <c r="D176" s="346">
        <f t="shared" si="28"/>
        <v>44</v>
      </c>
      <c r="E176" s="346">
        <v>41</v>
      </c>
      <c r="F176" s="346">
        <v>3</v>
      </c>
      <c r="G176" s="346">
        <f t="shared" si="29"/>
        <v>38</v>
      </c>
      <c r="H176" s="346">
        <v>36</v>
      </c>
      <c r="I176" s="346">
        <v>2</v>
      </c>
      <c r="J176" s="346">
        <f t="shared" si="30"/>
        <v>43</v>
      </c>
      <c r="K176" s="346">
        <v>40</v>
      </c>
      <c r="L176" s="346">
        <v>3</v>
      </c>
      <c r="M176" s="346">
        <f t="shared" si="31"/>
        <v>-1</v>
      </c>
      <c r="N176" s="346">
        <f t="shared" si="32"/>
        <v>-1</v>
      </c>
      <c r="O176" s="346">
        <f t="shared" si="21"/>
        <v>0</v>
      </c>
      <c r="P176" s="346"/>
      <c r="Q176" s="149" t="s">
        <v>794</v>
      </c>
    </row>
    <row r="177" spans="1:16" s="35" customFormat="1" ht="34.5" hidden="1" customHeight="1" x14ac:dyDescent="0.25">
      <c r="A177" s="344">
        <v>1</v>
      </c>
      <c r="B177" s="60" t="s">
        <v>76</v>
      </c>
      <c r="C177" s="344"/>
      <c r="D177" s="346">
        <f t="shared" si="28"/>
        <v>0</v>
      </c>
      <c r="E177" s="344"/>
      <c r="F177" s="344"/>
      <c r="G177" s="346">
        <f t="shared" si="29"/>
        <v>3</v>
      </c>
      <c r="H177" s="344">
        <v>3</v>
      </c>
      <c r="I177" s="344">
        <v>0</v>
      </c>
      <c r="J177" s="346">
        <f t="shared" si="30"/>
        <v>0</v>
      </c>
      <c r="K177" s="344"/>
      <c r="L177" s="344"/>
      <c r="M177" s="346">
        <f t="shared" si="31"/>
        <v>0</v>
      </c>
      <c r="N177" s="346">
        <f t="shared" si="32"/>
        <v>0</v>
      </c>
      <c r="O177" s="346">
        <f t="shared" si="21"/>
        <v>0</v>
      </c>
      <c r="P177" s="346"/>
    </row>
    <row r="178" spans="1:16" s="35" customFormat="1" ht="33.75" hidden="1" customHeight="1" x14ac:dyDescent="0.25">
      <c r="A178" s="344">
        <v>2</v>
      </c>
      <c r="B178" s="60" t="s">
        <v>77</v>
      </c>
      <c r="C178" s="344"/>
      <c r="D178" s="346">
        <f t="shared" si="28"/>
        <v>0</v>
      </c>
      <c r="E178" s="344"/>
      <c r="F178" s="344"/>
      <c r="G178" s="346">
        <f t="shared" si="29"/>
        <v>9</v>
      </c>
      <c r="H178" s="344">
        <v>7</v>
      </c>
      <c r="I178" s="344">
        <v>2</v>
      </c>
      <c r="J178" s="346">
        <f t="shared" si="30"/>
        <v>0</v>
      </c>
      <c r="K178" s="344"/>
      <c r="L178" s="344"/>
      <c r="M178" s="346">
        <f t="shared" si="31"/>
        <v>0</v>
      </c>
      <c r="N178" s="346">
        <f t="shared" si="32"/>
        <v>0</v>
      </c>
      <c r="O178" s="346">
        <f t="shared" si="21"/>
        <v>0</v>
      </c>
      <c r="P178" s="346"/>
    </row>
    <row r="179" spans="1:16" s="35" customFormat="1" ht="32.25" hidden="1" customHeight="1" x14ac:dyDescent="0.25">
      <c r="A179" s="344">
        <v>3</v>
      </c>
      <c r="B179" s="60" t="s">
        <v>394</v>
      </c>
      <c r="C179" s="344"/>
      <c r="D179" s="346">
        <f t="shared" si="28"/>
        <v>0</v>
      </c>
      <c r="E179" s="344"/>
      <c r="F179" s="344"/>
      <c r="G179" s="346">
        <f t="shared" si="29"/>
        <v>4</v>
      </c>
      <c r="H179" s="344">
        <v>4</v>
      </c>
      <c r="I179" s="344">
        <v>0</v>
      </c>
      <c r="J179" s="346">
        <f t="shared" si="30"/>
        <v>0</v>
      </c>
      <c r="K179" s="344"/>
      <c r="L179" s="344"/>
      <c r="M179" s="346">
        <f t="shared" si="31"/>
        <v>0</v>
      </c>
      <c r="N179" s="346">
        <f t="shared" si="32"/>
        <v>0</v>
      </c>
      <c r="O179" s="346">
        <f t="shared" si="21"/>
        <v>0</v>
      </c>
      <c r="P179" s="346"/>
    </row>
    <row r="180" spans="1:16" s="35" customFormat="1" ht="32.25" hidden="1" customHeight="1" x14ac:dyDescent="0.25">
      <c r="A180" s="344">
        <v>4</v>
      </c>
      <c r="B180" s="60" t="s">
        <v>391</v>
      </c>
      <c r="C180" s="344"/>
      <c r="D180" s="346">
        <f t="shared" si="28"/>
        <v>0</v>
      </c>
      <c r="E180" s="344"/>
      <c r="F180" s="344"/>
      <c r="G180" s="346">
        <f t="shared" si="29"/>
        <v>6</v>
      </c>
      <c r="H180" s="344">
        <v>6</v>
      </c>
      <c r="I180" s="344">
        <v>0</v>
      </c>
      <c r="J180" s="346">
        <f t="shared" si="30"/>
        <v>0</v>
      </c>
      <c r="K180" s="344"/>
      <c r="L180" s="344"/>
      <c r="M180" s="346">
        <f t="shared" si="31"/>
        <v>0</v>
      </c>
      <c r="N180" s="346">
        <f t="shared" si="32"/>
        <v>0</v>
      </c>
      <c r="O180" s="346">
        <f t="shared" si="21"/>
        <v>0</v>
      </c>
      <c r="P180" s="346"/>
    </row>
    <row r="181" spans="1:16" s="35" customFormat="1" ht="32.25" hidden="1" customHeight="1" x14ac:dyDescent="0.25">
      <c r="A181" s="344">
        <v>5</v>
      </c>
      <c r="B181" s="60" t="s">
        <v>392</v>
      </c>
      <c r="C181" s="344"/>
      <c r="D181" s="346">
        <f t="shared" si="28"/>
        <v>0</v>
      </c>
      <c r="E181" s="344"/>
      <c r="F181" s="344"/>
      <c r="G181" s="346">
        <f t="shared" si="29"/>
        <v>4</v>
      </c>
      <c r="H181" s="344">
        <v>4</v>
      </c>
      <c r="I181" s="344">
        <v>0</v>
      </c>
      <c r="J181" s="346">
        <f t="shared" si="30"/>
        <v>0</v>
      </c>
      <c r="K181" s="344"/>
      <c r="L181" s="344"/>
      <c r="M181" s="346">
        <f t="shared" si="31"/>
        <v>0</v>
      </c>
      <c r="N181" s="346">
        <f t="shared" si="32"/>
        <v>0</v>
      </c>
      <c r="O181" s="346">
        <f t="shared" si="21"/>
        <v>0</v>
      </c>
      <c r="P181" s="346"/>
    </row>
    <row r="182" spans="1:16" s="35" customFormat="1" ht="31.5" hidden="1" customHeight="1" x14ac:dyDescent="0.25">
      <c r="A182" s="344">
        <v>6</v>
      </c>
      <c r="B182" s="60" t="s">
        <v>395</v>
      </c>
      <c r="C182" s="344"/>
      <c r="D182" s="346">
        <f t="shared" si="28"/>
        <v>0</v>
      </c>
      <c r="E182" s="344"/>
      <c r="F182" s="344"/>
      <c r="G182" s="346">
        <f t="shared" si="29"/>
        <v>5</v>
      </c>
      <c r="H182" s="344">
        <v>5</v>
      </c>
      <c r="I182" s="344">
        <v>0</v>
      </c>
      <c r="J182" s="346">
        <f t="shared" si="30"/>
        <v>0</v>
      </c>
      <c r="K182" s="344"/>
      <c r="L182" s="344"/>
      <c r="M182" s="346">
        <f t="shared" si="31"/>
        <v>0</v>
      </c>
      <c r="N182" s="346">
        <f t="shared" si="32"/>
        <v>0</v>
      </c>
      <c r="O182" s="346">
        <f t="shared" si="21"/>
        <v>0</v>
      </c>
      <c r="P182" s="346"/>
    </row>
    <row r="183" spans="1:16" s="35" customFormat="1" ht="33" hidden="1" customHeight="1" x14ac:dyDescent="0.25">
      <c r="A183" s="344">
        <v>7</v>
      </c>
      <c r="B183" s="60" t="s">
        <v>393</v>
      </c>
      <c r="C183" s="344"/>
      <c r="D183" s="346">
        <f t="shared" si="28"/>
        <v>0</v>
      </c>
      <c r="E183" s="344"/>
      <c r="F183" s="344"/>
      <c r="G183" s="346">
        <f t="shared" si="29"/>
        <v>7</v>
      </c>
      <c r="H183" s="344">
        <v>7</v>
      </c>
      <c r="I183" s="344">
        <v>0</v>
      </c>
      <c r="J183" s="346">
        <f t="shared" si="30"/>
        <v>0</v>
      </c>
      <c r="K183" s="344"/>
      <c r="L183" s="344"/>
      <c r="M183" s="346">
        <f t="shared" si="31"/>
        <v>0</v>
      </c>
      <c r="N183" s="346">
        <f t="shared" si="32"/>
        <v>0</v>
      </c>
      <c r="O183" s="346">
        <f t="shared" si="21"/>
        <v>0</v>
      </c>
      <c r="P183" s="346"/>
    </row>
    <row r="184" spans="1:16" s="350" customFormat="1" ht="30.75" customHeight="1" x14ac:dyDescent="0.25">
      <c r="A184" s="346">
        <v>12</v>
      </c>
      <c r="B184" s="134" t="s">
        <v>387</v>
      </c>
      <c r="C184" s="346" t="s">
        <v>70</v>
      </c>
      <c r="D184" s="346">
        <f t="shared" si="28"/>
        <v>47</v>
      </c>
      <c r="E184" s="346">
        <f t="shared" ref="E184:I184" si="34">SUM(E185:E194)</f>
        <v>41</v>
      </c>
      <c r="F184" s="346">
        <f t="shared" si="34"/>
        <v>6</v>
      </c>
      <c r="G184" s="346">
        <f t="shared" si="29"/>
        <v>45</v>
      </c>
      <c r="H184" s="346">
        <f t="shared" si="34"/>
        <v>39</v>
      </c>
      <c r="I184" s="346">
        <f t="shared" si="34"/>
        <v>6</v>
      </c>
      <c r="J184" s="346">
        <f t="shared" si="30"/>
        <v>45</v>
      </c>
      <c r="K184" s="346">
        <f>SUM(K185:K194)</f>
        <v>40</v>
      </c>
      <c r="L184" s="346">
        <f>SUM(L185:L194)</f>
        <v>5</v>
      </c>
      <c r="M184" s="346">
        <f t="shared" si="31"/>
        <v>-2</v>
      </c>
      <c r="N184" s="346">
        <f t="shared" si="32"/>
        <v>-1</v>
      </c>
      <c r="O184" s="346">
        <f t="shared" si="21"/>
        <v>-1</v>
      </c>
      <c r="P184" s="346"/>
    </row>
    <row r="185" spans="1:16" s="351" customFormat="1" ht="21" hidden="1" customHeight="1" x14ac:dyDescent="0.25">
      <c r="A185" s="344">
        <v>1</v>
      </c>
      <c r="B185" s="60" t="s">
        <v>76</v>
      </c>
      <c r="C185" s="344"/>
      <c r="D185" s="346">
        <f t="shared" si="28"/>
        <v>5</v>
      </c>
      <c r="E185" s="344">
        <v>5</v>
      </c>
      <c r="F185" s="344"/>
      <c r="G185" s="346">
        <f t="shared" si="29"/>
        <v>5</v>
      </c>
      <c r="H185" s="344">
        <v>5</v>
      </c>
      <c r="I185" s="344"/>
      <c r="J185" s="346">
        <f t="shared" si="30"/>
        <v>5</v>
      </c>
      <c r="K185" s="344">
        <v>5</v>
      </c>
      <c r="L185" s="344"/>
      <c r="M185" s="346">
        <f t="shared" si="31"/>
        <v>0</v>
      </c>
      <c r="N185" s="346">
        <f t="shared" si="32"/>
        <v>0</v>
      </c>
      <c r="O185" s="346">
        <f t="shared" si="21"/>
        <v>0</v>
      </c>
      <c r="P185" s="346"/>
    </row>
    <row r="186" spans="1:16" s="351" customFormat="1" ht="21" hidden="1" customHeight="1" x14ac:dyDescent="0.25">
      <c r="A186" s="344">
        <v>2</v>
      </c>
      <c r="B186" s="60" t="s">
        <v>85</v>
      </c>
      <c r="C186" s="344"/>
      <c r="D186" s="346">
        <f t="shared" si="28"/>
        <v>3</v>
      </c>
      <c r="E186" s="344">
        <v>3</v>
      </c>
      <c r="F186" s="344"/>
      <c r="G186" s="346">
        <f t="shared" si="29"/>
        <v>1</v>
      </c>
      <c r="H186" s="344">
        <v>1</v>
      </c>
      <c r="I186" s="344"/>
      <c r="J186" s="346">
        <f t="shared" si="30"/>
        <v>2</v>
      </c>
      <c r="K186" s="344">
        <v>2</v>
      </c>
      <c r="L186" s="344"/>
      <c r="M186" s="346">
        <f t="shared" si="31"/>
        <v>-1</v>
      </c>
      <c r="N186" s="346">
        <f t="shared" si="32"/>
        <v>-1</v>
      </c>
      <c r="O186" s="346">
        <f t="shared" si="21"/>
        <v>0</v>
      </c>
      <c r="P186" s="346"/>
    </row>
    <row r="187" spans="1:16" s="154" customFormat="1" ht="12.75" hidden="1" customHeight="1" x14ac:dyDescent="0.25">
      <c r="A187" s="344">
        <v>3</v>
      </c>
      <c r="B187" s="60" t="s">
        <v>86</v>
      </c>
      <c r="C187" s="344"/>
      <c r="D187" s="346">
        <f t="shared" si="28"/>
        <v>5</v>
      </c>
      <c r="E187" s="344">
        <v>5</v>
      </c>
      <c r="F187" s="344"/>
      <c r="G187" s="346">
        <f t="shared" si="29"/>
        <v>5</v>
      </c>
      <c r="H187" s="344">
        <v>5</v>
      </c>
      <c r="I187" s="344"/>
      <c r="J187" s="346">
        <f t="shared" si="30"/>
        <v>5</v>
      </c>
      <c r="K187" s="344">
        <v>5</v>
      </c>
      <c r="L187" s="344"/>
      <c r="M187" s="346">
        <f t="shared" si="31"/>
        <v>0</v>
      </c>
      <c r="N187" s="346">
        <f t="shared" si="32"/>
        <v>0</v>
      </c>
      <c r="O187" s="346">
        <f t="shared" si="21"/>
        <v>0</v>
      </c>
      <c r="P187" s="346"/>
    </row>
    <row r="188" spans="1:16" s="347" customFormat="1" ht="13.5" hidden="1" customHeight="1" x14ac:dyDescent="0.25">
      <c r="A188" s="344">
        <v>4</v>
      </c>
      <c r="B188" s="60" t="s">
        <v>87</v>
      </c>
      <c r="C188" s="344"/>
      <c r="D188" s="346">
        <f t="shared" si="28"/>
        <v>4</v>
      </c>
      <c r="E188" s="344">
        <v>4</v>
      </c>
      <c r="F188" s="344"/>
      <c r="G188" s="346">
        <f t="shared" si="29"/>
        <v>4</v>
      </c>
      <c r="H188" s="344">
        <v>4</v>
      </c>
      <c r="I188" s="344"/>
      <c r="J188" s="346">
        <f t="shared" si="30"/>
        <v>4</v>
      </c>
      <c r="K188" s="344">
        <v>4</v>
      </c>
      <c r="L188" s="344"/>
      <c r="M188" s="346">
        <f t="shared" si="31"/>
        <v>0</v>
      </c>
      <c r="N188" s="346">
        <f t="shared" si="32"/>
        <v>0</v>
      </c>
      <c r="O188" s="346">
        <f t="shared" si="21"/>
        <v>0</v>
      </c>
      <c r="P188" s="346"/>
    </row>
    <row r="189" spans="1:16" s="347" customFormat="1" ht="21" hidden="1" customHeight="1" x14ac:dyDescent="0.25">
      <c r="A189" s="344">
        <v>5</v>
      </c>
      <c r="B189" s="60" t="s">
        <v>88</v>
      </c>
      <c r="C189" s="344"/>
      <c r="D189" s="346">
        <f t="shared" si="28"/>
        <v>3</v>
      </c>
      <c r="E189" s="344">
        <v>3</v>
      </c>
      <c r="F189" s="344"/>
      <c r="G189" s="346">
        <f t="shared" si="29"/>
        <v>3</v>
      </c>
      <c r="H189" s="344">
        <v>3</v>
      </c>
      <c r="I189" s="344"/>
      <c r="J189" s="346">
        <f t="shared" si="30"/>
        <v>3</v>
      </c>
      <c r="K189" s="344">
        <v>3</v>
      </c>
      <c r="L189" s="344"/>
      <c r="M189" s="346">
        <f t="shared" si="31"/>
        <v>0</v>
      </c>
      <c r="N189" s="346">
        <f t="shared" si="32"/>
        <v>0</v>
      </c>
      <c r="O189" s="346">
        <f t="shared" si="32"/>
        <v>0</v>
      </c>
      <c r="P189" s="346"/>
    </row>
    <row r="190" spans="1:16" s="154" customFormat="1" ht="20.25" hidden="1" customHeight="1" x14ac:dyDescent="0.25">
      <c r="A190" s="344">
        <v>6</v>
      </c>
      <c r="B190" s="60" t="s">
        <v>89</v>
      </c>
      <c r="C190" s="344"/>
      <c r="D190" s="346">
        <f t="shared" si="28"/>
        <v>5</v>
      </c>
      <c r="E190" s="344">
        <v>5</v>
      </c>
      <c r="F190" s="344"/>
      <c r="G190" s="346">
        <f t="shared" si="29"/>
        <v>5</v>
      </c>
      <c r="H190" s="344">
        <v>5</v>
      </c>
      <c r="I190" s="344"/>
      <c r="J190" s="346">
        <f t="shared" si="30"/>
        <v>5</v>
      </c>
      <c r="K190" s="344">
        <v>5</v>
      </c>
      <c r="L190" s="344"/>
      <c r="M190" s="346">
        <f t="shared" si="31"/>
        <v>0</v>
      </c>
      <c r="N190" s="346">
        <f t="shared" si="32"/>
        <v>0</v>
      </c>
      <c r="O190" s="346">
        <f t="shared" si="32"/>
        <v>0</v>
      </c>
      <c r="P190" s="346"/>
    </row>
    <row r="191" spans="1:16" s="154" customFormat="1" ht="21" hidden="1" customHeight="1" x14ac:dyDescent="0.25">
      <c r="A191" s="344"/>
      <c r="B191" s="60" t="s">
        <v>82</v>
      </c>
      <c r="C191" s="344"/>
      <c r="D191" s="346">
        <f t="shared" si="28"/>
        <v>3</v>
      </c>
      <c r="E191" s="344">
        <v>3</v>
      </c>
      <c r="F191" s="344"/>
      <c r="G191" s="346">
        <f t="shared" si="29"/>
        <v>3</v>
      </c>
      <c r="H191" s="344">
        <v>3</v>
      </c>
      <c r="I191" s="344"/>
      <c r="J191" s="346">
        <f t="shared" si="30"/>
        <v>3</v>
      </c>
      <c r="K191" s="344">
        <v>3</v>
      </c>
      <c r="L191" s="344"/>
      <c r="M191" s="346">
        <f t="shared" si="31"/>
        <v>0</v>
      </c>
      <c r="N191" s="346">
        <f t="shared" si="32"/>
        <v>0</v>
      </c>
      <c r="O191" s="346">
        <f t="shared" si="32"/>
        <v>0</v>
      </c>
      <c r="P191" s="346"/>
    </row>
    <row r="192" spans="1:16" s="154" customFormat="1" ht="21" hidden="1" customHeight="1" x14ac:dyDescent="0.25">
      <c r="A192" s="344">
        <v>7</v>
      </c>
      <c r="B192" s="60" t="s">
        <v>90</v>
      </c>
      <c r="C192" s="392" t="s">
        <v>91</v>
      </c>
      <c r="D192" s="346">
        <f t="shared" si="28"/>
        <v>4</v>
      </c>
      <c r="E192" s="344">
        <v>4</v>
      </c>
      <c r="F192" s="344"/>
      <c r="G192" s="346">
        <f t="shared" si="29"/>
        <v>4</v>
      </c>
      <c r="H192" s="344">
        <v>4</v>
      </c>
      <c r="I192" s="344"/>
      <c r="J192" s="346">
        <f t="shared" si="30"/>
        <v>4</v>
      </c>
      <c r="K192" s="344">
        <v>4</v>
      </c>
      <c r="L192" s="344"/>
      <c r="M192" s="346">
        <f t="shared" si="31"/>
        <v>0</v>
      </c>
      <c r="N192" s="346">
        <f t="shared" si="32"/>
        <v>0</v>
      </c>
      <c r="O192" s="346">
        <f t="shared" si="32"/>
        <v>0</v>
      </c>
      <c r="P192" s="346"/>
    </row>
    <row r="193" spans="1:16" s="154" customFormat="1" ht="21" hidden="1" customHeight="1" x14ac:dyDescent="0.25">
      <c r="A193" s="344">
        <v>8</v>
      </c>
      <c r="B193" s="60" t="s">
        <v>92</v>
      </c>
      <c r="C193" s="393"/>
      <c r="D193" s="346">
        <f t="shared" si="28"/>
        <v>3</v>
      </c>
      <c r="E193" s="344">
        <v>3</v>
      </c>
      <c r="F193" s="344"/>
      <c r="G193" s="346">
        <f t="shared" si="29"/>
        <v>3</v>
      </c>
      <c r="H193" s="344">
        <v>3</v>
      </c>
      <c r="I193" s="344"/>
      <c r="J193" s="346">
        <f t="shared" si="30"/>
        <v>3</v>
      </c>
      <c r="K193" s="344">
        <v>3</v>
      </c>
      <c r="L193" s="344"/>
      <c r="M193" s="346">
        <f t="shared" si="31"/>
        <v>0</v>
      </c>
      <c r="N193" s="346">
        <f t="shared" si="32"/>
        <v>0</v>
      </c>
      <c r="O193" s="346">
        <f t="shared" si="32"/>
        <v>0</v>
      </c>
      <c r="P193" s="346"/>
    </row>
    <row r="194" spans="1:16" s="154" customFormat="1" ht="21" hidden="1" customHeight="1" x14ac:dyDescent="0.25">
      <c r="A194" s="344">
        <v>10</v>
      </c>
      <c r="B194" s="60" t="s">
        <v>77</v>
      </c>
      <c r="C194" s="394"/>
      <c r="D194" s="346">
        <f t="shared" si="28"/>
        <v>12</v>
      </c>
      <c r="E194" s="344">
        <v>6</v>
      </c>
      <c r="F194" s="344">
        <v>6</v>
      </c>
      <c r="G194" s="346">
        <f t="shared" si="29"/>
        <v>12</v>
      </c>
      <c r="H194" s="344">
        <v>6</v>
      </c>
      <c r="I194" s="344">
        <v>6</v>
      </c>
      <c r="J194" s="346">
        <f t="shared" si="30"/>
        <v>11</v>
      </c>
      <c r="K194" s="344">
        <v>6</v>
      </c>
      <c r="L194" s="344">
        <v>5</v>
      </c>
      <c r="M194" s="346">
        <f t="shared" si="31"/>
        <v>-1</v>
      </c>
      <c r="N194" s="346">
        <f t="shared" si="32"/>
        <v>0</v>
      </c>
      <c r="O194" s="346">
        <f t="shared" si="32"/>
        <v>-1</v>
      </c>
      <c r="P194" s="346"/>
    </row>
    <row r="195" spans="1:16" s="149" customFormat="1" ht="32.25" customHeight="1" x14ac:dyDescent="0.25">
      <c r="A195" s="346">
        <v>13</v>
      </c>
      <c r="B195" s="134" t="s">
        <v>240</v>
      </c>
      <c r="C195" s="346" t="s">
        <v>70</v>
      </c>
      <c r="D195" s="346">
        <f t="shared" si="28"/>
        <v>46</v>
      </c>
      <c r="E195" s="34">
        <f t="shared" ref="E195:L195" si="35">E196+E204</f>
        <v>41</v>
      </c>
      <c r="F195" s="34">
        <f t="shared" si="35"/>
        <v>5</v>
      </c>
      <c r="G195" s="346">
        <f t="shared" si="29"/>
        <v>41</v>
      </c>
      <c r="H195" s="34">
        <f t="shared" si="35"/>
        <v>36</v>
      </c>
      <c r="I195" s="34">
        <f t="shared" si="35"/>
        <v>5</v>
      </c>
      <c r="J195" s="346">
        <f t="shared" si="30"/>
        <v>46</v>
      </c>
      <c r="K195" s="34">
        <f t="shared" si="35"/>
        <v>41</v>
      </c>
      <c r="L195" s="34">
        <f t="shared" si="35"/>
        <v>5</v>
      </c>
      <c r="M195" s="346">
        <f t="shared" si="31"/>
        <v>0</v>
      </c>
      <c r="N195" s="346">
        <f t="shared" si="32"/>
        <v>0</v>
      </c>
      <c r="O195" s="346">
        <f t="shared" si="32"/>
        <v>0</v>
      </c>
      <c r="P195" s="346"/>
    </row>
    <row r="196" spans="1:16" s="35" customFormat="1" ht="30" customHeight="1" x14ac:dyDescent="0.25">
      <c r="A196" s="150" t="s">
        <v>819</v>
      </c>
      <c r="B196" s="151" t="s">
        <v>83</v>
      </c>
      <c r="C196" s="352"/>
      <c r="D196" s="344">
        <f t="shared" si="28"/>
        <v>32</v>
      </c>
      <c r="E196" s="142">
        <f t="shared" ref="E196:L196" si="36">SUM(E197:E203)</f>
        <v>29</v>
      </c>
      <c r="F196" s="142">
        <f t="shared" si="36"/>
        <v>3</v>
      </c>
      <c r="G196" s="344">
        <f t="shared" si="29"/>
        <v>29</v>
      </c>
      <c r="H196" s="142">
        <f t="shared" si="36"/>
        <v>26</v>
      </c>
      <c r="I196" s="142">
        <f t="shared" si="36"/>
        <v>3</v>
      </c>
      <c r="J196" s="344">
        <f t="shared" si="30"/>
        <v>32</v>
      </c>
      <c r="K196" s="142">
        <v>29</v>
      </c>
      <c r="L196" s="142">
        <f t="shared" si="36"/>
        <v>3</v>
      </c>
      <c r="M196" s="344">
        <f t="shared" si="31"/>
        <v>0</v>
      </c>
      <c r="N196" s="344">
        <f t="shared" si="32"/>
        <v>0</v>
      </c>
      <c r="O196" s="346">
        <f t="shared" si="32"/>
        <v>0</v>
      </c>
      <c r="P196" s="344"/>
    </row>
    <row r="197" spans="1:16" s="35" customFormat="1" hidden="1" x14ac:dyDescent="0.25">
      <c r="A197" s="30">
        <v>1</v>
      </c>
      <c r="B197" s="66" t="s">
        <v>230</v>
      </c>
      <c r="C197" s="30"/>
      <c r="D197" s="344">
        <f t="shared" si="28"/>
        <v>4</v>
      </c>
      <c r="E197" s="344">
        <v>4</v>
      </c>
      <c r="F197" s="344">
        <v>0</v>
      </c>
      <c r="G197" s="344">
        <f t="shared" si="29"/>
        <v>3</v>
      </c>
      <c r="H197" s="344">
        <v>3</v>
      </c>
      <c r="I197" s="344">
        <v>0</v>
      </c>
      <c r="J197" s="344">
        <f t="shared" si="30"/>
        <v>4</v>
      </c>
      <c r="K197" s="344">
        <v>4</v>
      </c>
      <c r="L197" s="344">
        <v>0</v>
      </c>
      <c r="M197" s="344">
        <f t="shared" si="31"/>
        <v>0</v>
      </c>
      <c r="N197" s="344">
        <f t="shared" si="32"/>
        <v>0</v>
      </c>
      <c r="O197" s="346">
        <f t="shared" si="32"/>
        <v>0</v>
      </c>
      <c r="P197" s="344"/>
    </row>
    <row r="198" spans="1:16" s="35" customFormat="1" hidden="1" x14ac:dyDescent="0.25">
      <c r="A198" s="30">
        <v>2</v>
      </c>
      <c r="B198" s="66" t="s">
        <v>77</v>
      </c>
      <c r="C198" s="30"/>
      <c r="D198" s="344">
        <f t="shared" si="28"/>
        <v>8</v>
      </c>
      <c r="E198" s="344">
        <v>5</v>
      </c>
      <c r="F198" s="344">
        <v>3</v>
      </c>
      <c r="G198" s="344">
        <f t="shared" si="29"/>
        <v>8</v>
      </c>
      <c r="H198" s="344">
        <v>5</v>
      </c>
      <c r="I198" s="344">
        <v>3</v>
      </c>
      <c r="J198" s="344">
        <f t="shared" si="30"/>
        <v>8</v>
      </c>
      <c r="K198" s="344">
        <v>5</v>
      </c>
      <c r="L198" s="344">
        <v>3</v>
      </c>
      <c r="M198" s="344">
        <f t="shared" si="31"/>
        <v>0</v>
      </c>
      <c r="N198" s="344">
        <f t="shared" si="32"/>
        <v>0</v>
      </c>
      <c r="O198" s="346">
        <f t="shared" si="32"/>
        <v>0</v>
      </c>
      <c r="P198" s="344"/>
    </row>
    <row r="199" spans="1:16" s="35" customFormat="1" ht="6.75" hidden="1" customHeight="1" x14ac:dyDescent="0.25">
      <c r="A199" s="30">
        <v>3</v>
      </c>
      <c r="B199" s="66" t="s">
        <v>81</v>
      </c>
      <c r="C199" s="30"/>
      <c r="D199" s="344">
        <f t="shared" si="28"/>
        <v>3</v>
      </c>
      <c r="E199" s="344">
        <v>3</v>
      </c>
      <c r="F199" s="344">
        <v>0</v>
      </c>
      <c r="G199" s="344">
        <f t="shared" si="29"/>
        <v>3</v>
      </c>
      <c r="H199" s="344">
        <v>3</v>
      </c>
      <c r="I199" s="344">
        <v>0</v>
      </c>
      <c r="J199" s="344">
        <f t="shared" si="30"/>
        <v>3</v>
      </c>
      <c r="K199" s="344">
        <v>3</v>
      </c>
      <c r="L199" s="344">
        <v>0</v>
      </c>
      <c r="M199" s="344">
        <f t="shared" si="31"/>
        <v>0</v>
      </c>
      <c r="N199" s="344">
        <f t="shared" si="32"/>
        <v>0</v>
      </c>
      <c r="O199" s="346">
        <f t="shared" si="32"/>
        <v>0</v>
      </c>
      <c r="P199" s="344"/>
    </row>
    <row r="200" spans="1:16" s="35" customFormat="1" hidden="1" x14ac:dyDescent="0.25">
      <c r="A200" s="30">
        <v>4</v>
      </c>
      <c r="B200" s="66" t="s">
        <v>232</v>
      </c>
      <c r="C200" s="30"/>
      <c r="D200" s="344">
        <f t="shared" si="28"/>
        <v>5</v>
      </c>
      <c r="E200" s="344">
        <v>5</v>
      </c>
      <c r="F200" s="344">
        <v>0</v>
      </c>
      <c r="G200" s="344">
        <f t="shared" si="29"/>
        <v>5</v>
      </c>
      <c r="H200" s="344">
        <v>5</v>
      </c>
      <c r="I200" s="344">
        <v>0</v>
      </c>
      <c r="J200" s="344">
        <f t="shared" si="30"/>
        <v>5</v>
      </c>
      <c r="K200" s="344">
        <v>5</v>
      </c>
      <c r="L200" s="344">
        <v>0</v>
      </c>
      <c r="M200" s="344">
        <f t="shared" si="31"/>
        <v>0</v>
      </c>
      <c r="N200" s="344">
        <f t="shared" si="32"/>
        <v>0</v>
      </c>
      <c r="O200" s="346">
        <f t="shared" si="32"/>
        <v>0</v>
      </c>
      <c r="P200" s="344"/>
    </row>
    <row r="201" spans="1:16" s="35" customFormat="1" hidden="1" x14ac:dyDescent="0.25">
      <c r="A201" s="30">
        <v>5</v>
      </c>
      <c r="B201" s="66" t="s">
        <v>233</v>
      </c>
      <c r="C201" s="30"/>
      <c r="D201" s="344">
        <f t="shared" si="28"/>
        <v>4</v>
      </c>
      <c r="E201" s="344">
        <v>4</v>
      </c>
      <c r="F201" s="344">
        <v>0</v>
      </c>
      <c r="G201" s="344">
        <f t="shared" si="29"/>
        <v>3</v>
      </c>
      <c r="H201" s="344">
        <v>3</v>
      </c>
      <c r="I201" s="344">
        <v>0</v>
      </c>
      <c r="J201" s="344">
        <f t="shared" si="30"/>
        <v>4</v>
      </c>
      <c r="K201" s="344">
        <v>4</v>
      </c>
      <c r="L201" s="344">
        <v>0</v>
      </c>
      <c r="M201" s="344">
        <f t="shared" si="31"/>
        <v>0</v>
      </c>
      <c r="N201" s="344">
        <f t="shared" si="32"/>
        <v>0</v>
      </c>
      <c r="O201" s="346">
        <f t="shared" si="32"/>
        <v>0</v>
      </c>
      <c r="P201" s="344"/>
    </row>
    <row r="202" spans="1:16" s="35" customFormat="1" hidden="1" x14ac:dyDescent="0.25">
      <c r="A202" s="30">
        <v>6</v>
      </c>
      <c r="B202" s="66" t="s">
        <v>234</v>
      </c>
      <c r="C202" s="30"/>
      <c r="D202" s="344">
        <f t="shared" si="28"/>
        <v>5</v>
      </c>
      <c r="E202" s="344">
        <v>5</v>
      </c>
      <c r="F202" s="344">
        <v>0</v>
      </c>
      <c r="G202" s="344">
        <f t="shared" si="29"/>
        <v>4</v>
      </c>
      <c r="H202" s="344">
        <v>4</v>
      </c>
      <c r="I202" s="344">
        <v>0</v>
      </c>
      <c r="J202" s="344">
        <f t="shared" si="30"/>
        <v>5</v>
      </c>
      <c r="K202" s="344">
        <v>5</v>
      </c>
      <c r="L202" s="344">
        <v>0</v>
      </c>
      <c r="M202" s="344">
        <f t="shared" si="31"/>
        <v>0</v>
      </c>
      <c r="N202" s="344">
        <f t="shared" si="32"/>
        <v>0</v>
      </c>
      <c r="O202" s="346">
        <f t="shared" si="32"/>
        <v>0</v>
      </c>
      <c r="P202" s="344"/>
    </row>
    <row r="203" spans="1:16" s="35" customFormat="1" hidden="1" x14ac:dyDescent="0.25">
      <c r="A203" s="30">
        <v>7</v>
      </c>
      <c r="B203" s="66" t="s">
        <v>235</v>
      </c>
      <c r="C203" s="30"/>
      <c r="D203" s="344">
        <f t="shared" si="28"/>
        <v>3</v>
      </c>
      <c r="E203" s="344">
        <v>3</v>
      </c>
      <c r="F203" s="344">
        <v>0</v>
      </c>
      <c r="G203" s="344">
        <f t="shared" si="29"/>
        <v>3</v>
      </c>
      <c r="H203" s="344">
        <v>3</v>
      </c>
      <c r="I203" s="344">
        <v>0</v>
      </c>
      <c r="J203" s="344">
        <f t="shared" si="30"/>
        <v>3</v>
      </c>
      <c r="K203" s="344">
        <v>3</v>
      </c>
      <c r="L203" s="344">
        <v>0</v>
      </c>
      <c r="M203" s="344">
        <f t="shared" si="31"/>
        <v>0</v>
      </c>
      <c r="N203" s="344">
        <f t="shared" si="32"/>
        <v>0</v>
      </c>
      <c r="O203" s="346">
        <f t="shared" si="32"/>
        <v>0</v>
      </c>
      <c r="P203" s="344"/>
    </row>
    <row r="204" spans="1:16" s="35" customFormat="1" ht="31.5" x14ac:dyDescent="0.25">
      <c r="A204" s="30" t="s">
        <v>820</v>
      </c>
      <c r="B204" s="66" t="s">
        <v>236</v>
      </c>
      <c r="C204" s="30" t="s">
        <v>70</v>
      </c>
      <c r="D204" s="344">
        <f t="shared" si="28"/>
        <v>14</v>
      </c>
      <c r="E204" s="152">
        <v>12</v>
      </c>
      <c r="F204" s="152">
        <f>SUM(F205:F208)</f>
        <v>2</v>
      </c>
      <c r="G204" s="344">
        <f t="shared" si="29"/>
        <v>12</v>
      </c>
      <c r="H204" s="152">
        <v>10</v>
      </c>
      <c r="I204" s="152">
        <f>SUM(I205:I208)</f>
        <v>2</v>
      </c>
      <c r="J204" s="344">
        <f t="shared" si="30"/>
        <v>14</v>
      </c>
      <c r="K204" s="152">
        <v>12</v>
      </c>
      <c r="L204" s="152">
        <f>SUM(L205:L208)</f>
        <v>2</v>
      </c>
      <c r="M204" s="344">
        <f t="shared" si="31"/>
        <v>0</v>
      </c>
      <c r="N204" s="344">
        <f t="shared" si="32"/>
        <v>0</v>
      </c>
      <c r="O204" s="346">
        <f t="shared" si="32"/>
        <v>0</v>
      </c>
      <c r="P204" s="344"/>
    </row>
    <row r="205" spans="1:16" s="35" customFormat="1" hidden="1" x14ac:dyDescent="0.25">
      <c r="A205" s="30">
        <v>8.1</v>
      </c>
      <c r="B205" s="66" t="s">
        <v>197</v>
      </c>
      <c r="C205" s="30"/>
      <c r="D205" s="346">
        <f t="shared" si="28"/>
        <v>2</v>
      </c>
      <c r="E205" s="344">
        <v>2</v>
      </c>
      <c r="F205" s="344">
        <v>0</v>
      </c>
      <c r="G205" s="346">
        <f t="shared" si="29"/>
        <v>2</v>
      </c>
      <c r="H205" s="344">
        <v>2</v>
      </c>
      <c r="I205" s="344">
        <v>0</v>
      </c>
      <c r="J205" s="346">
        <f t="shared" si="30"/>
        <v>2</v>
      </c>
      <c r="K205" s="344">
        <v>2</v>
      </c>
      <c r="L205" s="344">
        <v>0</v>
      </c>
      <c r="M205" s="346">
        <f t="shared" si="31"/>
        <v>0</v>
      </c>
      <c r="N205" s="346">
        <f t="shared" si="32"/>
        <v>0</v>
      </c>
      <c r="O205" s="346">
        <f t="shared" si="32"/>
        <v>0</v>
      </c>
      <c r="P205" s="346"/>
    </row>
    <row r="206" spans="1:16" s="35" customFormat="1" hidden="1" x14ac:dyDescent="0.25">
      <c r="A206" s="30">
        <v>8.1999999999999993</v>
      </c>
      <c r="B206" s="66" t="s">
        <v>237</v>
      </c>
      <c r="C206" s="30"/>
      <c r="D206" s="346">
        <f t="shared" si="28"/>
        <v>6</v>
      </c>
      <c r="E206" s="344">
        <v>4</v>
      </c>
      <c r="F206" s="344">
        <v>2</v>
      </c>
      <c r="G206" s="346">
        <f t="shared" si="29"/>
        <v>5</v>
      </c>
      <c r="H206" s="344">
        <v>3</v>
      </c>
      <c r="I206" s="344">
        <v>2</v>
      </c>
      <c r="J206" s="346">
        <f t="shared" si="30"/>
        <v>6</v>
      </c>
      <c r="K206" s="344">
        <v>4</v>
      </c>
      <c r="L206" s="344">
        <v>2</v>
      </c>
      <c r="M206" s="346">
        <f t="shared" si="31"/>
        <v>0</v>
      </c>
      <c r="N206" s="346">
        <f t="shared" si="32"/>
        <v>0</v>
      </c>
      <c r="O206" s="346">
        <f t="shared" si="32"/>
        <v>0</v>
      </c>
      <c r="P206" s="346"/>
    </row>
    <row r="207" spans="1:16" s="35" customFormat="1" hidden="1" x14ac:dyDescent="0.25">
      <c r="A207" s="30">
        <v>8.3000000000000007</v>
      </c>
      <c r="B207" s="66" t="s">
        <v>238</v>
      </c>
      <c r="C207" s="30"/>
      <c r="D207" s="346">
        <f t="shared" si="28"/>
        <v>3</v>
      </c>
      <c r="E207" s="344">
        <v>3</v>
      </c>
      <c r="F207" s="344">
        <v>0</v>
      </c>
      <c r="G207" s="346">
        <f t="shared" si="29"/>
        <v>2</v>
      </c>
      <c r="H207" s="344">
        <v>2</v>
      </c>
      <c r="I207" s="344">
        <v>0</v>
      </c>
      <c r="J207" s="346">
        <f t="shared" si="30"/>
        <v>3</v>
      </c>
      <c r="K207" s="344">
        <v>3</v>
      </c>
      <c r="L207" s="344">
        <v>0</v>
      </c>
      <c r="M207" s="346">
        <f t="shared" si="31"/>
        <v>0</v>
      </c>
      <c r="N207" s="346">
        <f t="shared" si="32"/>
        <v>0</v>
      </c>
      <c r="O207" s="346">
        <f t="shared" si="32"/>
        <v>0</v>
      </c>
      <c r="P207" s="346"/>
    </row>
    <row r="208" spans="1:16" s="35" customFormat="1" ht="38.25" hidden="1" customHeight="1" x14ac:dyDescent="0.25">
      <c r="A208" s="30">
        <v>8.4</v>
      </c>
      <c r="B208" s="66" t="s">
        <v>239</v>
      </c>
      <c r="C208" s="30"/>
      <c r="D208" s="346">
        <f t="shared" si="28"/>
        <v>3</v>
      </c>
      <c r="E208" s="344">
        <v>3</v>
      </c>
      <c r="F208" s="344">
        <v>0</v>
      </c>
      <c r="G208" s="346">
        <f t="shared" si="29"/>
        <v>3</v>
      </c>
      <c r="H208" s="344">
        <v>3</v>
      </c>
      <c r="I208" s="344">
        <v>0</v>
      </c>
      <c r="J208" s="346">
        <f t="shared" si="30"/>
        <v>3</v>
      </c>
      <c r="K208" s="344">
        <v>3</v>
      </c>
      <c r="L208" s="344">
        <v>0</v>
      </c>
      <c r="M208" s="346">
        <f t="shared" si="31"/>
        <v>0</v>
      </c>
      <c r="N208" s="346">
        <f t="shared" si="32"/>
        <v>0</v>
      </c>
      <c r="O208" s="346">
        <f t="shared" si="32"/>
        <v>0</v>
      </c>
      <c r="P208" s="346"/>
    </row>
    <row r="209" spans="1:16" s="347" customFormat="1" ht="36" customHeight="1" x14ac:dyDescent="0.25">
      <c r="A209" s="346">
        <v>14</v>
      </c>
      <c r="B209" s="134" t="s">
        <v>148</v>
      </c>
      <c r="C209" s="346"/>
      <c r="D209" s="346">
        <f t="shared" si="28"/>
        <v>34</v>
      </c>
      <c r="E209" s="346">
        <f t="shared" ref="E209:I209" si="37">SUM(E210:E217)</f>
        <v>30</v>
      </c>
      <c r="F209" s="346">
        <f t="shared" si="37"/>
        <v>4</v>
      </c>
      <c r="G209" s="346">
        <f t="shared" si="29"/>
        <v>29</v>
      </c>
      <c r="H209" s="346">
        <f t="shared" si="37"/>
        <v>26</v>
      </c>
      <c r="I209" s="346">
        <f t="shared" si="37"/>
        <v>3</v>
      </c>
      <c r="J209" s="346">
        <f t="shared" si="30"/>
        <v>34</v>
      </c>
      <c r="K209" s="346">
        <v>30</v>
      </c>
      <c r="L209" s="346">
        <v>4</v>
      </c>
      <c r="M209" s="346">
        <f t="shared" si="31"/>
        <v>0</v>
      </c>
      <c r="N209" s="346">
        <f t="shared" si="32"/>
        <v>0</v>
      </c>
      <c r="O209" s="346">
        <f t="shared" si="32"/>
        <v>0</v>
      </c>
      <c r="P209" s="346"/>
    </row>
    <row r="210" spans="1:16" s="347" customFormat="1" ht="19.5" hidden="1" customHeight="1" x14ac:dyDescent="0.25">
      <c r="A210" s="344">
        <v>1</v>
      </c>
      <c r="B210" s="60" t="s">
        <v>76</v>
      </c>
      <c r="C210" s="344" t="s">
        <v>70</v>
      </c>
      <c r="D210" s="346">
        <f t="shared" si="28"/>
        <v>4</v>
      </c>
      <c r="E210" s="344">
        <v>4</v>
      </c>
      <c r="F210" s="344">
        <v>0</v>
      </c>
      <c r="G210" s="346">
        <f t="shared" si="29"/>
        <v>3</v>
      </c>
      <c r="H210" s="344">
        <v>3</v>
      </c>
      <c r="I210" s="344">
        <v>0</v>
      </c>
      <c r="J210" s="346">
        <f t="shared" si="30"/>
        <v>4</v>
      </c>
      <c r="K210" s="344">
        <v>4</v>
      </c>
      <c r="L210" s="344">
        <v>0</v>
      </c>
      <c r="M210" s="346">
        <f t="shared" si="31"/>
        <v>0</v>
      </c>
      <c r="N210" s="346">
        <f t="shared" si="32"/>
        <v>0</v>
      </c>
      <c r="O210" s="346">
        <f t="shared" si="32"/>
        <v>0</v>
      </c>
      <c r="P210" s="346"/>
    </row>
    <row r="211" spans="1:16" s="154" customFormat="1" ht="18" hidden="1" customHeight="1" x14ac:dyDescent="0.25">
      <c r="A211" s="344">
        <v>2</v>
      </c>
      <c r="B211" s="60" t="s">
        <v>83</v>
      </c>
      <c r="C211" s="344" t="s">
        <v>70</v>
      </c>
      <c r="D211" s="346">
        <f t="shared" si="28"/>
        <v>8</v>
      </c>
      <c r="E211" s="344">
        <v>5</v>
      </c>
      <c r="F211" s="344">
        <v>3</v>
      </c>
      <c r="G211" s="346">
        <f t="shared" si="29"/>
        <v>6</v>
      </c>
      <c r="H211" s="344">
        <v>4</v>
      </c>
      <c r="I211" s="344">
        <v>2</v>
      </c>
      <c r="J211" s="346">
        <f t="shared" si="30"/>
        <v>8</v>
      </c>
      <c r="K211" s="344">
        <v>5</v>
      </c>
      <c r="L211" s="344">
        <v>3</v>
      </c>
      <c r="M211" s="346">
        <f t="shared" si="31"/>
        <v>0</v>
      </c>
      <c r="N211" s="346">
        <f t="shared" si="32"/>
        <v>0</v>
      </c>
      <c r="O211" s="346">
        <f t="shared" si="32"/>
        <v>0</v>
      </c>
      <c r="P211" s="346"/>
    </row>
    <row r="212" spans="1:16" s="154" customFormat="1" ht="18.75" hidden="1" customHeight="1" x14ac:dyDescent="0.25">
      <c r="A212" s="344">
        <v>3</v>
      </c>
      <c r="B212" s="60" t="s">
        <v>82</v>
      </c>
      <c r="C212" s="344" t="s">
        <v>70</v>
      </c>
      <c r="D212" s="346">
        <f t="shared" si="28"/>
        <v>3</v>
      </c>
      <c r="E212" s="344">
        <v>3</v>
      </c>
      <c r="F212" s="344">
        <v>0</v>
      </c>
      <c r="G212" s="346">
        <f t="shared" si="29"/>
        <v>2</v>
      </c>
      <c r="H212" s="344">
        <v>2</v>
      </c>
      <c r="I212" s="344">
        <v>0</v>
      </c>
      <c r="J212" s="346">
        <f t="shared" si="30"/>
        <v>3</v>
      </c>
      <c r="K212" s="344">
        <v>3</v>
      </c>
      <c r="L212" s="344">
        <v>0</v>
      </c>
      <c r="M212" s="346">
        <f t="shared" si="31"/>
        <v>0</v>
      </c>
      <c r="N212" s="346">
        <f t="shared" si="32"/>
        <v>0</v>
      </c>
      <c r="O212" s="346">
        <f t="shared" si="32"/>
        <v>0</v>
      </c>
      <c r="P212" s="346"/>
    </row>
    <row r="213" spans="1:16" s="154" customFormat="1" ht="28.5" hidden="1" customHeight="1" x14ac:dyDescent="0.25">
      <c r="A213" s="344">
        <v>4</v>
      </c>
      <c r="B213" s="60" t="s">
        <v>143</v>
      </c>
      <c r="C213" s="344" t="s">
        <v>70</v>
      </c>
      <c r="D213" s="346">
        <f t="shared" si="28"/>
        <v>4</v>
      </c>
      <c r="E213" s="344">
        <v>4</v>
      </c>
      <c r="F213" s="344">
        <v>0</v>
      </c>
      <c r="G213" s="346">
        <f t="shared" si="29"/>
        <v>3</v>
      </c>
      <c r="H213" s="344">
        <v>3</v>
      </c>
      <c r="I213" s="344">
        <v>0</v>
      </c>
      <c r="J213" s="346">
        <f t="shared" si="30"/>
        <v>4</v>
      </c>
      <c r="K213" s="344">
        <v>4</v>
      </c>
      <c r="L213" s="344">
        <v>0</v>
      </c>
      <c r="M213" s="346">
        <f t="shared" si="31"/>
        <v>0</v>
      </c>
      <c r="N213" s="346">
        <f t="shared" si="32"/>
        <v>0</v>
      </c>
      <c r="O213" s="346">
        <f t="shared" si="32"/>
        <v>0</v>
      </c>
      <c r="P213" s="346"/>
    </row>
    <row r="214" spans="1:16" s="154" customFormat="1" ht="39" hidden="1" customHeight="1" x14ac:dyDescent="0.25">
      <c r="A214" s="344">
        <v>5</v>
      </c>
      <c r="B214" s="60" t="s">
        <v>144</v>
      </c>
      <c r="C214" s="344" t="s">
        <v>70</v>
      </c>
      <c r="D214" s="346">
        <f t="shared" ref="D214:D268" si="38">SUM(E214:F214)</f>
        <v>3</v>
      </c>
      <c r="E214" s="344">
        <v>3</v>
      </c>
      <c r="F214" s="344">
        <v>0</v>
      </c>
      <c r="G214" s="346">
        <f t="shared" ref="G214:G268" si="39">SUM(H214:I214)</f>
        <v>3</v>
      </c>
      <c r="H214" s="344">
        <v>3</v>
      </c>
      <c r="I214" s="344">
        <v>0</v>
      </c>
      <c r="J214" s="346">
        <f t="shared" ref="J214:J268" si="40">SUM(K214:L214)</f>
        <v>3</v>
      </c>
      <c r="K214" s="344">
        <v>3</v>
      </c>
      <c r="L214" s="344">
        <v>0</v>
      </c>
      <c r="M214" s="346">
        <f t="shared" ref="M214:M268" si="41">J214-D214</f>
        <v>0</v>
      </c>
      <c r="N214" s="346">
        <f t="shared" ref="N214:O268" si="42">K214-E214</f>
        <v>0</v>
      </c>
      <c r="O214" s="346">
        <f t="shared" si="42"/>
        <v>0</v>
      </c>
      <c r="P214" s="346"/>
    </row>
    <row r="215" spans="1:16" s="154" customFormat="1" ht="39" hidden="1" customHeight="1" x14ac:dyDescent="0.25">
      <c r="A215" s="344">
        <v>6</v>
      </c>
      <c r="B215" s="60" t="s">
        <v>145</v>
      </c>
      <c r="C215" s="344" t="s">
        <v>70</v>
      </c>
      <c r="D215" s="346">
        <f t="shared" si="38"/>
        <v>3</v>
      </c>
      <c r="E215" s="344">
        <v>3</v>
      </c>
      <c r="F215" s="344">
        <v>0</v>
      </c>
      <c r="G215" s="346">
        <f t="shared" si="39"/>
        <v>3</v>
      </c>
      <c r="H215" s="344">
        <v>3</v>
      </c>
      <c r="I215" s="344">
        <v>0</v>
      </c>
      <c r="J215" s="346">
        <f t="shared" si="40"/>
        <v>3</v>
      </c>
      <c r="K215" s="344">
        <v>3</v>
      </c>
      <c r="L215" s="344">
        <v>0</v>
      </c>
      <c r="M215" s="346">
        <f t="shared" si="41"/>
        <v>0</v>
      </c>
      <c r="N215" s="346">
        <f t="shared" si="42"/>
        <v>0</v>
      </c>
      <c r="O215" s="346">
        <f t="shared" si="42"/>
        <v>0</v>
      </c>
      <c r="P215" s="346"/>
    </row>
    <row r="216" spans="1:16" s="154" customFormat="1" ht="39" hidden="1" customHeight="1" x14ac:dyDescent="0.25">
      <c r="A216" s="344">
        <v>7</v>
      </c>
      <c r="B216" s="60" t="s">
        <v>146</v>
      </c>
      <c r="C216" s="344" t="s">
        <v>70</v>
      </c>
      <c r="D216" s="346">
        <f t="shared" si="38"/>
        <v>5</v>
      </c>
      <c r="E216" s="344">
        <v>4</v>
      </c>
      <c r="F216" s="344">
        <v>1</v>
      </c>
      <c r="G216" s="346">
        <f t="shared" si="39"/>
        <v>5</v>
      </c>
      <c r="H216" s="344">
        <v>4</v>
      </c>
      <c r="I216" s="344">
        <v>1</v>
      </c>
      <c r="J216" s="346">
        <f t="shared" si="40"/>
        <v>5</v>
      </c>
      <c r="K216" s="344">
        <v>4</v>
      </c>
      <c r="L216" s="344">
        <v>1</v>
      </c>
      <c r="M216" s="346">
        <f t="shared" si="41"/>
        <v>0</v>
      </c>
      <c r="N216" s="346">
        <f t="shared" si="42"/>
        <v>0</v>
      </c>
      <c r="O216" s="346">
        <f t="shared" si="42"/>
        <v>0</v>
      </c>
      <c r="P216" s="346"/>
    </row>
    <row r="217" spans="1:16" s="154" customFormat="1" ht="4.5" hidden="1" customHeight="1" x14ac:dyDescent="0.25">
      <c r="A217" s="344">
        <v>8</v>
      </c>
      <c r="B217" s="60" t="s">
        <v>147</v>
      </c>
      <c r="C217" s="344" t="s">
        <v>70</v>
      </c>
      <c r="D217" s="346">
        <f t="shared" si="38"/>
        <v>4</v>
      </c>
      <c r="E217" s="344">
        <v>4</v>
      </c>
      <c r="F217" s="344">
        <v>0</v>
      </c>
      <c r="G217" s="346">
        <f t="shared" si="39"/>
        <v>4</v>
      </c>
      <c r="H217" s="344">
        <v>4</v>
      </c>
      <c r="I217" s="344">
        <v>0</v>
      </c>
      <c r="J217" s="346">
        <f t="shared" si="40"/>
        <v>4</v>
      </c>
      <c r="K217" s="344">
        <v>4</v>
      </c>
      <c r="L217" s="344">
        <v>0</v>
      </c>
      <c r="M217" s="346">
        <f t="shared" si="41"/>
        <v>0</v>
      </c>
      <c r="N217" s="346">
        <f t="shared" si="42"/>
        <v>0</v>
      </c>
      <c r="O217" s="346">
        <f t="shared" si="42"/>
        <v>0</v>
      </c>
      <c r="P217" s="346"/>
    </row>
    <row r="218" spans="1:16" s="35" customFormat="1" ht="33.75" customHeight="1" x14ac:dyDescent="0.25">
      <c r="A218" s="346">
        <v>15</v>
      </c>
      <c r="B218" s="134" t="s">
        <v>185</v>
      </c>
      <c r="C218" s="69"/>
      <c r="D218" s="346">
        <f t="shared" si="38"/>
        <v>58</v>
      </c>
      <c r="E218" s="346">
        <f t="shared" ref="E218:L218" si="43">SUM(E219:E228)</f>
        <v>57</v>
      </c>
      <c r="F218" s="346">
        <f t="shared" si="43"/>
        <v>1</v>
      </c>
      <c r="G218" s="346">
        <f t="shared" si="39"/>
        <v>52</v>
      </c>
      <c r="H218" s="346">
        <f t="shared" si="43"/>
        <v>51</v>
      </c>
      <c r="I218" s="346">
        <f t="shared" si="43"/>
        <v>1</v>
      </c>
      <c r="J218" s="346">
        <f t="shared" si="40"/>
        <v>57</v>
      </c>
      <c r="K218" s="346">
        <f t="shared" si="43"/>
        <v>56</v>
      </c>
      <c r="L218" s="346">
        <f t="shared" si="43"/>
        <v>1</v>
      </c>
      <c r="M218" s="346">
        <f t="shared" si="41"/>
        <v>-1</v>
      </c>
      <c r="N218" s="346">
        <f t="shared" si="42"/>
        <v>-1</v>
      </c>
      <c r="O218" s="346">
        <f t="shared" si="42"/>
        <v>0</v>
      </c>
      <c r="P218" s="346"/>
    </row>
    <row r="219" spans="1:16" s="64" customFormat="1" ht="32.25" hidden="1" customHeight="1" x14ac:dyDescent="0.25">
      <c r="A219" s="344">
        <v>1</v>
      </c>
      <c r="B219" s="153" t="s">
        <v>186</v>
      </c>
      <c r="C219" s="344"/>
      <c r="D219" s="346">
        <f t="shared" si="38"/>
        <v>4</v>
      </c>
      <c r="E219" s="51">
        <v>4</v>
      </c>
      <c r="F219" s="344"/>
      <c r="G219" s="346">
        <f t="shared" si="39"/>
        <v>4</v>
      </c>
      <c r="H219" s="51">
        <v>4</v>
      </c>
      <c r="I219" s="344"/>
      <c r="J219" s="346">
        <f t="shared" si="40"/>
        <v>4</v>
      </c>
      <c r="K219" s="51">
        <v>4</v>
      </c>
      <c r="L219" s="344"/>
      <c r="M219" s="346">
        <f t="shared" si="41"/>
        <v>0</v>
      </c>
      <c r="N219" s="346">
        <f t="shared" si="42"/>
        <v>0</v>
      </c>
      <c r="O219" s="346">
        <f t="shared" si="42"/>
        <v>0</v>
      </c>
      <c r="P219" s="346"/>
    </row>
    <row r="220" spans="1:16" s="64" customFormat="1" ht="32.25" hidden="1" customHeight="1" x14ac:dyDescent="0.25">
      <c r="A220" s="344">
        <v>2</v>
      </c>
      <c r="B220" s="60" t="s">
        <v>77</v>
      </c>
      <c r="C220" s="344"/>
      <c r="D220" s="346">
        <f t="shared" si="38"/>
        <v>11</v>
      </c>
      <c r="E220" s="51">
        <v>10</v>
      </c>
      <c r="F220" s="344">
        <v>1</v>
      </c>
      <c r="G220" s="346">
        <f t="shared" si="39"/>
        <v>7</v>
      </c>
      <c r="H220" s="51">
        <v>6</v>
      </c>
      <c r="I220" s="344">
        <v>1</v>
      </c>
      <c r="J220" s="346">
        <f t="shared" si="40"/>
        <v>10</v>
      </c>
      <c r="K220" s="51">
        <v>9</v>
      </c>
      <c r="L220" s="344">
        <v>1</v>
      </c>
      <c r="M220" s="346">
        <f t="shared" si="41"/>
        <v>-1</v>
      </c>
      <c r="N220" s="346">
        <f t="shared" si="42"/>
        <v>-1</v>
      </c>
      <c r="O220" s="346">
        <f t="shared" si="42"/>
        <v>0</v>
      </c>
      <c r="P220" s="346"/>
    </row>
    <row r="221" spans="1:16" s="64" customFormat="1" ht="32.25" hidden="1" customHeight="1" x14ac:dyDescent="0.25">
      <c r="A221" s="344">
        <v>3</v>
      </c>
      <c r="B221" s="60" t="s">
        <v>81</v>
      </c>
      <c r="C221" s="344"/>
      <c r="D221" s="346">
        <f t="shared" si="38"/>
        <v>5</v>
      </c>
      <c r="E221" s="51">
        <v>5</v>
      </c>
      <c r="F221" s="344"/>
      <c r="G221" s="346">
        <f t="shared" si="39"/>
        <v>5</v>
      </c>
      <c r="H221" s="51">
        <v>5</v>
      </c>
      <c r="I221" s="344"/>
      <c r="J221" s="346">
        <f t="shared" si="40"/>
        <v>5</v>
      </c>
      <c r="K221" s="51">
        <v>5</v>
      </c>
      <c r="L221" s="344"/>
      <c r="M221" s="346">
        <f t="shared" si="41"/>
        <v>0</v>
      </c>
      <c r="N221" s="346">
        <f t="shared" si="42"/>
        <v>0</v>
      </c>
      <c r="O221" s="346">
        <f t="shared" si="42"/>
        <v>0</v>
      </c>
      <c r="P221" s="346"/>
    </row>
    <row r="222" spans="1:16" s="64" customFormat="1" ht="32.25" hidden="1" customHeight="1" x14ac:dyDescent="0.25">
      <c r="A222" s="344">
        <v>4</v>
      </c>
      <c r="B222" s="60" t="s">
        <v>187</v>
      </c>
      <c r="C222" s="344"/>
      <c r="D222" s="346">
        <f t="shared" si="38"/>
        <v>5</v>
      </c>
      <c r="E222" s="51">
        <v>5</v>
      </c>
      <c r="F222" s="344"/>
      <c r="G222" s="346">
        <f t="shared" si="39"/>
        <v>5</v>
      </c>
      <c r="H222" s="51">
        <v>5</v>
      </c>
      <c r="I222" s="344"/>
      <c r="J222" s="346">
        <f t="shared" si="40"/>
        <v>5</v>
      </c>
      <c r="K222" s="51">
        <v>5</v>
      </c>
      <c r="L222" s="344"/>
      <c r="M222" s="346">
        <f t="shared" si="41"/>
        <v>0</v>
      </c>
      <c r="N222" s="346">
        <f t="shared" si="42"/>
        <v>0</v>
      </c>
      <c r="O222" s="346">
        <f t="shared" si="42"/>
        <v>0</v>
      </c>
      <c r="P222" s="346"/>
    </row>
    <row r="223" spans="1:16" s="64" customFormat="1" ht="2.25" hidden="1" customHeight="1" x14ac:dyDescent="0.25">
      <c r="A223" s="344">
        <v>5</v>
      </c>
      <c r="B223" s="60" t="s">
        <v>188</v>
      </c>
      <c r="C223" s="344"/>
      <c r="D223" s="346">
        <f t="shared" si="38"/>
        <v>5</v>
      </c>
      <c r="E223" s="51">
        <v>5</v>
      </c>
      <c r="F223" s="344"/>
      <c r="G223" s="346">
        <f t="shared" si="39"/>
        <v>4</v>
      </c>
      <c r="H223" s="51">
        <v>4</v>
      </c>
      <c r="I223" s="344"/>
      <c r="J223" s="346">
        <f t="shared" si="40"/>
        <v>5</v>
      </c>
      <c r="K223" s="51">
        <v>5</v>
      </c>
      <c r="L223" s="344"/>
      <c r="M223" s="346">
        <f t="shared" si="41"/>
        <v>0</v>
      </c>
      <c r="N223" s="346">
        <f t="shared" si="42"/>
        <v>0</v>
      </c>
      <c r="O223" s="346">
        <f t="shared" si="42"/>
        <v>0</v>
      </c>
      <c r="P223" s="346"/>
    </row>
    <row r="224" spans="1:16" s="64" customFormat="1" ht="32.25" hidden="1" customHeight="1" x14ac:dyDescent="0.25">
      <c r="A224" s="344">
        <v>6</v>
      </c>
      <c r="B224" s="60" t="s">
        <v>189</v>
      </c>
      <c r="C224" s="344"/>
      <c r="D224" s="346">
        <f t="shared" si="38"/>
        <v>4</v>
      </c>
      <c r="E224" s="51">
        <v>4</v>
      </c>
      <c r="F224" s="344"/>
      <c r="G224" s="346">
        <f t="shared" si="39"/>
        <v>4</v>
      </c>
      <c r="H224" s="51">
        <v>4</v>
      </c>
      <c r="I224" s="344"/>
      <c r="J224" s="346">
        <f t="shared" si="40"/>
        <v>4</v>
      </c>
      <c r="K224" s="51">
        <v>4</v>
      </c>
      <c r="L224" s="344"/>
      <c r="M224" s="346">
        <f t="shared" si="41"/>
        <v>0</v>
      </c>
      <c r="N224" s="346">
        <f t="shared" si="42"/>
        <v>0</v>
      </c>
      <c r="O224" s="346">
        <f t="shared" si="42"/>
        <v>0</v>
      </c>
      <c r="P224" s="346"/>
    </row>
    <row r="225" spans="1:16" s="64" customFormat="1" ht="32.25" hidden="1" customHeight="1" x14ac:dyDescent="0.25">
      <c r="A225" s="344">
        <v>7</v>
      </c>
      <c r="B225" s="60" t="s">
        <v>190</v>
      </c>
      <c r="C225" s="344"/>
      <c r="D225" s="346">
        <f t="shared" si="38"/>
        <v>12</v>
      </c>
      <c r="E225" s="51">
        <v>12</v>
      </c>
      <c r="F225" s="344"/>
      <c r="G225" s="346">
        <f t="shared" si="39"/>
        <v>11</v>
      </c>
      <c r="H225" s="51">
        <v>11</v>
      </c>
      <c r="I225" s="344"/>
      <c r="J225" s="346">
        <f t="shared" si="40"/>
        <v>11</v>
      </c>
      <c r="K225" s="51">
        <v>11</v>
      </c>
      <c r="L225" s="344"/>
      <c r="M225" s="346">
        <f t="shared" si="41"/>
        <v>-1</v>
      </c>
      <c r="N225" s="346">
        <f t="shared" si="42"/>
        <v>-1</v>
      </c>
      <c r="O225" s="346">
        <f t="shared" si="42"/>
        <v>0</v>
      </c>
      <c r="P225" s="346"/>
    </row>
    <row r="226" spans="1:16" s="64" customFormat="1" ht="32.25" hidden="1" customHeight="1" x14ac:dyDescent="0.25">
      <c r="A226" s="344">
        <v>8</v>
      </c>
      <c r="B226" s="60" t="s">
        <v>191</v>
      </c>
      <c r="C226" s="344"/>
      <c r="D226" s="346">
        <f t="shared" si="38"/>
        <v>4</v>
      </c>
      <c r="E226" s="51">
        <v>4</v>
      </c>
      <c r="F226" s="344"/>
      <c r="G226" s="346">
        <f t="shared" si="39"/>
        <v>4</v>
      </c>
      <c r="H226" s="51">
        <v>4</v>
      </c>
      <c r="I226" s="344"/>
      <c r="J226" s="346">
        <f t="shared" si="40"/>
        <v>4</v>
      </c>
      <c r="K226" s="51">
        <v>4</v>
      </c>
      <c r="L226" s="344"/>
      <c r="M226" s="346">
        <f t="shared" si="41"/>
        <v>0</v>
      </c>
      <c r="N226" s="346">
        <f t="shared" si="42"/>
        <v>0</v>
      </c>
      <c r="O226" s="346">
        <f t="shared" si="42"/>
        <v>0</v>
      </c>
      <c r="P226" s="346"/>
    </row>
    <row r="227" spans="1:16" s="64" customFormat="1" ht="32.25" hidden="1" customHeight="1" x14ac:dyDescent="0.25">
      <c r="A227" s="344">
        <v>9</v>
      </c>
      <c r="B227" s="60" t="s">
        <v>192</v>
      </c>
      <c r="C227" s="344"/>
      <c r="D227" s="346">
        <f t="shared" si="38"/>
        <v>4</v>
      </c>
      <c r="E227" s="51">
        <v>4</v>
      </c>
      <c r="F227" s="344"/>
      <c r="G227" s="346">
        <f t="shared" si="39"/>
        <v>4</v>
      </c>
      <c r="H227" s="51">
        <v>4</v>
      </c>
      <c r="I227" s="344"/>
      <c r="J227" s="346">
        <f t="shared" si="40"/>
        <v>4</v>
      </c>
      <c r="K227" s="51">
        <v>4</v>
      </c>
      <c r="L227" s="344"/>
      <c r="M227" s="346">
        <f t="shared" si="41"/>
        <v>0</v>
      </c>
      <c r="N227" s="346">
        <f t="shared" si="42"/>
        <v>0</v>
      </c>
      <c r="O227" s="346">
        <f t="shared" si="42"/>
        <v>0</v>
      </c>
      <c r="P227" s="346"/>
    </row>
    <row r="228" spans="1:16" s="64" customFormat="1" ht="32.25" hidden="1" customHeight="1" x14ac:dyDescent="0.25">
      <c r="A228" s="51">
        <v>10</v>
      </c>
      <c r="B228" s="153" t="s">
        <v>193</v>
      </c>
      <c r="C228" s="344"/>
      <c r="D228" s="346">
        <f t="shared" si="38"/>
        <v>4</v>
      </c>
      <c r="E228" s="51">
        <v>4</v>
      </c>
      <c r="F228" s="344"/>
      <c r="G228" s="346">
        <f t="shared" si="39"/>
        <v>4</v>
      </c>
      <c r="H228" s="51">
        <v>4</v>
      </c>
      <c r="I228" s="344"/>
      <c r="J228" s="346">
        <f t="shared" si="40"/>
        <v>5</v>
      </c>
      <c r="K228" s="51">
        <v>5</v>
      </c>
      <c r="L228" s="344"/>
      <c r="M228" s="346">
        <f t="shared" si="41"/>
        <v>1</v>
      </c>
      <c r="N228" s="346">
        <f t="shared" si="42"/>
        <v>1</v>
      </c>
      <c r="O228" s="346">
        <f t="shared" si="42"/>
        <v>0</v>
      </c>
      <c r="P228" s="346"/>
    </row>
    <row r="229" spans="1:16" s="347" customFormat="1" ht="32.25" customHeight="1" x14ac:dyDescent="0.25">
      <c r="A229" s="346">
        <v>16</v>
      </c>
      <c r="B229" s="134" t="s">
        <v>162</v>
      </c>
      <c r="C229" s="344" t="s">
        <v>70</v>
      </c>
      <c r="D229" s="346">
        <f t="shared" si="38"/>
        <v>72</v>
      </c>
      <c r="E229" s="346">
        <f>SUM(E231:E241)</f>
        <v>67</v>
      </c>
      <c r="F229" s="346">
        <v>5</v>
      </c>
      <c r="G229" s="346">
        <f t="shared" si="39"/>
        <v>65</v>
      </c>
      <c r="H229" s="346">
        <f>SUM(H231:H241)</f>
        <v>60</v>
      </c>
      <c r="I229" s="346">
        <v>5</v>
      </c>
      <c r="J229" s="346">
        <f t="shared" si="40"/>
        <v>71</v>
      </c>
      <c r="K229" s="346">
        <v>66</v>
      </c>
      <c r="L229" s="346">
        <v>5</v>
      </c>
      <c r="M229" s="346">
        <f t="shared" si="41"/>
        <v>-1</v>
      </c>
      <c r="N229" s="346">
        <f t="shared" si="42"/>
        <v>-1</v>
      </c>
      <c r="O229" s="346">
        <f t="shared" si="42"/>
        <v>0</v>
      </c>
      <c r="P229" s="346"/>
    </row>
    <row r="230" spans="1:16" s="154" customFormat="1" ht="32.25" customHeight="1" x14ac:dyDescent="0.25">
      <c r="A230" s="344" t="s">
        <v>816</v>
      </c>
      <c r="B230" s="60" t="s">
        <v>83</v>
      </c>
      <c r="C230" s="344"/>
      <c r="D230" s="344"/>
      <c r="E230" s="344"/>
      <c r="F230" s="344"/>
      <c r="G230" s="344"/>
      <c r="H230" s="344"/>
      <c r="I230" s="344"/>
      <c r="J230" s="344">
        <f>J229-(J240+J241)</f>
        <v>49</v>
      </c>
      <c r="K230" s="344">
        <f t="shared" ref="K230:L230" si="44">K229-(K240+K241)</f>
        <v>46</v>
      </c>
      <c r="L230" s="344">
        <f t="shared" si="44"/>
        <v>3</v>
      </c>
      <c r="M230" s="344"/>
      <c r="N230" s="344"/>
      <c r="O230" s="344"/>
      <c r="P230" s="344"/>
    </row>
    <row r="231" spans="1:16" s="154" customFormat="1" ht="18.75" hidden="1" customHeight="1" x14ac:dyDescent="0.25">
      <c r="A231" s="344"/>
      <c r="B231" s="66" t="s">
        <v>76</v>
      </c>
      <c r="C231" s="344"/>
      <c r="D231" s="344">
        <f t="shared" si="38"/>
        <v>4</v>
      </c>
      <c r="E231" s="344">
        <v>4</v>
      </c>
      <c r="F231" s="344"/>
      <c r="G231" s="344">
        <f t="shared" si="39"/>
        <v>3</v>
      </c>
      <c r="H231" s="344">
        <v>3</v>
      </c>
      <c r="I231" s="344"/>
      <c r="J231" s="344">
        <f t="shared" si="40"/>
        <v>4</v>
      </c>
      <c r="K231" s="344">
        <v>4</v>
      </c>
      <c r="L231" s="344"/>
      <c r="M231" s="344">
        <f t="shared" si="41"/>
        <v>0</v>
      </c>
      <c r="N231" s="344">
        <f t="shared" si="42"/>
        <v>0</v>
      </c>
      <c r="O231" s="344">
        <f t="shared" si="42"/>
        <v>0</v>
      </c>
      <c r="P231" s="344"/>
    </row>
    <row r="232" spans="1:16" s="154" customFormat="1" ht="18" hidden="1" customHeight="1" x14ac:dyDescent="0.25">
      <c r="A232" s="344"/>
      <c r="B232" s="66" t="s">
        <v>83</v>
      </c>
      <c r="C232" s="344"/>
      <c r="D232" s="344">
        <f t="shared" si="38"/>
        <v>10</v>
      </c>
      <c r="E232" s="344">
        <v>7</v>
      </c>
      <c r="F232" s="344">
        <v>3</v>
      </c>
      <c r="G232" s="344">
        <f t="shared" si="39"/>
        <v>8</v>
      </c>
      <c r="H232" s="344">
        <v>5</v>
      </c>
      <c r="I232" s="344">
        <v>3</v>
      </c>
      <c r="J232" s="344">
        <f t="shared" si="40"/>
        <v>8</v>
      </c>
      <c r="K232" s="344">
        <v>5</v>
      </c>
      <c r="L232" s="344">
        <v>3</v>
      </c>
      <c r="M232" s="344">
        <f t="shared" si="41"/>
        <v>-2</v>
      </c>
      <c r="N232" s="344">
        <f t="shared" si="42"/>
        <v>-2</v>
      </c>
      <c r="O232" s="344">
        <f t="shared" si="42"/>
        <v>0</v>
      </c>
      <c r="P232" s="344"/>
    </row>
    <row r="233" spans="1:16" s="154" customFormat="1" ht="19.5" hidden="1" customHeight="1" x14ac:dyDescent="0.25">
      <c r="A233" s="344"/>
      <c r="B233" s="66" t="s">
        <v>82</v>
      </c>
      <c r="C233" s="344"/>
      <c r="D233" s="344">
        <f t="shared" si="38"/>
        <v>8</v>
      </c>
      <c r="E233" s="344">
        <v>8</v>
      </c>
      <c r="F233" s="344"/>
      <c r="G233" s="344">
        <f t="shared" si="39"/>
        <v>7</v>
      </c>
      <c r="H233" s="344">
        <v>7</v>
      </c>
      <c r="I233" s="344"/>
      <c r="J233" s="344">
        <f t="shared" si="40"/>
        <v>7</v>
      </c>
      <c r="K233" s="344">
        <v>7</v>
      </c>
      <c r="L233" s="344"/>
      <c r="M233" s="344">
        <f t="shared" si="41"/>
        <v>-1</v>
      </c>
      <c r="N233" s="344">
        <f t="shared" si="42"/>
        <v>-1</v>
      </c>
      <c r="O233" s="344">
        <f t="shared" si="42"/>
        <v>0</v>
      </c>
      <c r="P233" s="344"/>
    </row>
    <row r="234" spans="1:16" s="154" customFormat="1" ht="6.75" hidden="1" customHeight="1" x14ac:dyDescent="0.25">
      <c r="A234" s="344"/>
      <c r="B234" s="66" t="s">
        <v>154</v>
      </c>
      <c r="C234" s="344"/>
      <c r="D234" s="344">
        <f t="shared" si="38"/>
        <v>3</v>
      </c>
      <c r="E234" s="344">
        <v>3</v>
      </c>
      <c r="F234" s="344"/>
      <c r="G234" s="344">
        <f t="shared" si="39"/>
        <v>3</v>
      </c>
      <c r="H234" s="344">
        <v>3</v>
      </c>
      <c r="I234" s="344"/>
      <c r="J234" s="344">
        <f t="shared" si="40"/>
        <v>3</v>
      </c>
      <c r="K234" s="344">
        <v>3</v>
      </c>
      <c r="L234" s="344"/>
      <c r="M234" s="344">
        <f t="shared" si="41"/>
        <v>0</v>
      </c>
      <c r="N234" s="344">
        <f t="shared" si="42"/>
        <v>0</v>
      </c>
      <c r="O234" s="344">
        <f t="shared" si="42"/>
        <v>0</v>
      </c>
      <c r="P234" s="344"/>
    </row>
    <row r="235" spans="1:16" s="154" customFormat="1" hidden="1" x14ac:dyDescent="0.25">
      <c r="A235" s="344"/>
      <c r="B235" s="66" t="s">
        <v>155</v>
      </c>
      <c r="C235" s="344"/>
      <c r="D235" s="344">
        <f t="shared" si="38"/>
        <v>6</v>
      </c>
      <c r="E235" s="344">
        <v>6</v>
      </c>
      <c r="F235" s="344"/>
      <c r="G235" s="344">
        <f t="shared" si="39"/>
        <v>6</v>
      </c>
      <c r="H235" s="344">
        <v>6</v>
      </c>
      <c r="I235" s="344"/>
      <c r="J235" s="344">
        <f t="shared" si="40"/>
        <v>6</v>
      </c>
      <c r="K235" s="344">
        <v>6</v>
      </c>
      <c r="L235" s="344"/>
      <c r="M235" s="344">
        <f t="shared" si="41"/>
        <v>0</v>
      </c>
      <c r="N235" s="344">
        <f t="shared" si="42"/>
        <v>0</v>
      </c>
      <c r="O235" s="344">
        <f t="shared" si="42"/>
        <v>0</v>
      </c>
      <c r="P235" s="344"/>
    </row>
    <row r="236" spans="1:16" s="154" customFormat="1" ht="12.75" hidden="1" customHeight="1" x14ac:dyDescent="0.25">
      <c r="A236" s="344"/>
      <c r="B236" s="66" t="s">
        <v>156</v>
      </c>
      <c r="C236" s="344"/>
      <c r="D236" s="344">
        <f t="shared" si="38"/>
        <v>5</v>
      </c>
      <c r="E236" s="344">
        <v>5</v>
      </c>
      <c r="F236" s="344"/>
      <c r="G236" s="344">
        <f t="shared" si="39"/>
        <v>5</v>
      </c>
      <c r="H236" s="344">
        <v>5</v>
      </c>
      <c r="I236" s="344"/>
      <c r="J236" s="344">
        <f t="shared" si="40"/>
        <v>5</v>
      </c>
      <c r="K236" s="344">
        <v>5</v>
      </c>
      <c r="L236" s="344"/>
      <c r="M236" s="344">
        <f t="shared" si="41"/>
        <v>0</v>
      </c>
      <c r="N236" s="344">
        <f t="shared" si="42"/>
        <v>0</v>
      </c>
      <c r="O236" s="344">
        <f t="shared" si="42"/>
        <v>0</v>
      </c>
      <c r="P236" s="344"/>
    </row>
    <row r="237" spans="1:16" s="154" customFormat="1" hidden="1" x14ac:dyDescent="0.25">
      <c r="A237" s="344"/>
      <c r="B237" s="66" t="s">
        <v>157</v>
      </c>
      <c r="C237" s="344"/>
      <c r="D237" s="344">
        <f t="shared" si="38"/>
        <v>4</v>
      </c>
      <c r="E237" s="344">
        <v>4</v>
      </c>
      <c r="F237" s="344"/>
      <c r="G237" s="344">
        <f t="shared" si="39"/>
        <v>4</v>
      </c>
      <c r="H237" s="344">
        <v>4</v>
      </c>
      <c r="I237" s="344"/>
      <c r="J237" s="344">
        <f t="shared" si="40"/>
        <v>4</v>
      </c>
      <c r="K237" s="344">
        <v>4</v>
      </c>
      <c r="L237" s="344"/>
      <c r="M237" s="344">
        <f t="shared" si="41"/>
        <v>0</v>
      </c>
      <c r="N237" s="344">
        <f t="shared" si="42"/>
        <v>0</v>
      </c>
      <c r="O237" s="344">
        <f t="shared" si="42"/>
        <v>0</v>
      </c>
      <c r="P237" s="344"/>
    </row>
    <row r="238" spans="1:16" s="154" customFormat="1" hidden="1" x14ac:dyDescent="0.25">
      <c r="A238" s="344"/>
      <c r="B238" s="66" t="s">
        <v>158</v>
      </c>
      <c r="C238" s="344"/>
      <c r="D238" s="344">
        <f t="shared" si="38"/>
        <v>5</v>
      </c>
      <c r="E238" s="344">
        <v>5</v>
      </c>
      <c r="F238" s="344"/>
      <c r="G238" s="344">
        <f t="shared" si="39"/>
        <v>5</v>
      </c>
      <c r="H238" s="344">
        <v>5</v>
      </c>
      <c r="I238" s="344"/>
      <c r="J238" s="344">
        <f t="shared" si="40"/>
        <v>5</v>
      </c>
      <c r="K238" s="344">
        <v>5</v>
      </c>
      <c r="L238" s="344"/>
      <c r="M238" s="344">
        <f t="shared" si="41"/>
        <v>0</v>
      </c>
      <c r="N238" s="344">
        <f t="shared" si="42"/>
        <v>0</v>
      </c>
      <c r="O238" s="344">
        <f t="shared" si="42"/>
        <v>0</v>
      </c>
      <c r="P238" s="344"/>
    </row>
    <row r="239" spans="1:16" s="154" customFormat="1" ht="18.75" hidden="1" customHeight="1" x14ac:dyDescent="0.25">
      <c r="A239" s="344"/>
      <c r="B239" s="66" t="s">
        <v>159</v>
      </c>
      <c r="C239" s="344"/>
      <c r="D239" s="344">
        <f t="shared" si="38"/>
        <v>5</v>
      </c>
      <c r="E239" s="344">
        <v>5</v>
      </c>
      <c r="F239" s="344"/>
      <c r="G239" s="344">
        <f t="shared" si="39"/>
        <v>4</v>
      </c>
      <c r="H239" s="344">
        <v>4</v>
      </c>
      <c r="I239" s="344"/>
      <c r="J239" s="344">
        <f t="shared" si="40"/>
        <v>4</v>
      </c>
      <c r="K239" s="344">
        <v>4</v>
      </c>
      <c r="L239" s="344"/>
      <c r="M239" s="344">
        <f t="shared" si="41"/>
        <v>-1</v>
      </c>
      <c r="N239" s="344">
        <f t="shared" si="42"/>
        <v>-1</v>
      </c>
      <c r="O239" s="344">
        <f t="shared" si="42"/>
        <v>0</v>
      </c>
      <c r="P239" s="344"/>
    </row>
    <row r="240" spans="1:16" s="154" customFormat="1" ht="30.75" customHeight="1" x14ac:dyDescent="0.25">
      <c r="A240" s="344" t="s">
        <v>817</v>
      </c>
      <c r="B240" s="66" t="s">
        <v>160</v>
      </c>
      <c r="C240" s="344"/>
      <c r="D240" s="344">
        <f t="shared" si="38"/>
        <v>14</v>
      </c>
      <c r="E240" s="344">
        <v>13</v>
      </c>
      <c r="F240" s="344">
        <v>1</v>
      </c>
      <c r="G240" s="344">
        <f t="shared" si="39"/>
        <v>13</v>
      </c>
      <c r="H240" s="344">
        <v>12</v>
      </c>
      <c r="I240" s="344">
        <v>1</v>
      </c>
      <c r="J240" s="344">
        <f t="shared" si="40"/>
        <v>14</v>
      </c>
      <c r="K240" s="344">
        <v>13</v>
      </c>
      <c r="L240" s="344">
        <v>1</v>
      </c>
      <c r="M240" s="344">
        <f t="shared" si="41"/>
        <v>0</v>
      </c>
      <c r="N240" s="344">
        <f t="shared" si="42"/>
        <v>0</v>
      </c>
      <c r="O240" s="344">
        <f t="shared" si="42"/>
        <v>0</v>
      </c>
      <c r="P240" s="344"/>
    </row>
    <row r="241" spans="1:17" s="154" customFormat="1" ht="30.75" customHeight="1" x14ac:dyDescent="0.25">
      <c r="A241" s="344" t="s">
        <v>818</v>
      </c>
      <c r="B241" s="66" t="s">
        <v>161</v>
      </c>
      <c r="C241" s="344"/>
      <c r="D241" s="344">
        <f t="shared" si="38"/>
        <v>8</v>
      </c>
      <c r="E241" s="344">
        <v>7</v>
      </c>
      <c r="F241" s="344">
        <v>1</v>
      </c>
      <c r="G241" s="344">
        <f t="shared" si="39"/>
        <v>7</v>
      </c>
      <c r="H241" s="344">
        <v>6</v>
      </c>
      <c r="I241" s="344">
        <v>1</v>
      </c>
      <c r="J241" s="344">
        <f t="shared" si="40"/>
        <v>8</v>
      </c>
      <c r="K241" s="344">
        <v>7</v>
      </c>
      <c r="L241" s="344">
        <v>1</v>
      </c>
      <c r="M241" s="344">
        <f t="shared" si="41"/>
        <v>0</v>
      </c>
      <c r="N241" s="344">
        <f t="shared" si="42"/>
        <v>0</v>
      </c>
      <c r="O241" s="344">
        <f t="shared" si="42"/>
        <v>0</v>
      </c>
      <c r="P241" s="344"/>
    </row>
    <row r="242" spans="1:17" s="149" customFormat="1" ht="31.5" customHeight="1" x14ac:dyDescent="0.25">
      <c r="A242" s="346">
        <v>17</v>
      </c>
      <c r="B242" s="134" t="s">
        <v>123</v>
      </c>
      <c r="C242" s="346" t="s">
        <v>124</v>
      </c>
      <c r="D242" s="346">
        <f t="shared" si="38"/>
        <v>53</v>
      </c>
      <c r="E242" s="346">
        <f t="shared" ref="E242:L242" si="45">SUM(E243:E249)</f>
        <v>51</v>
      </c>
      <c r="F242" s="346">
        <f t="shared" si="45"/>
        <v>2</v>
      </c>
      <c r="G242" s="346">
        <f t="shared" si="39"/>
        <v>51</v>
      </c>
      <c r="H242" s="346">
        <f t="shared" si="45"/>
        <v>49</v>
      </c>
      <c r="I242" s="346">
        <f t="shared" si="45"/>
        <v>2</v>
      </c>
      <c r="J242" s="346">
        <f t="shared" si="40"/>
        <v>53</v>
      </c>
      <c r="K242" s="346">
        <v>51</v>
      </c>
      <c r="L242" s="346">
        <f t="shared" si="45"/>
        <v>2</v>
      </c>
      <c r="M242" s="346">
        <f t="shared" si="41"/>
        <v>0</v>
      </c>
      <c r="N242" s="346">
        <f t="shared" si="42"/>
        <v>0</v>
      </c>
      <c r="O242" s="346">
        <f t="shared" si="42"/>
        <v>0</v>
      </c>
      <c r="P242" s="346"/>
      <c r="Q242" s="347"/>
    </row>
    <row r="243" spans="1:17" s="35" customFormat="1" ht="29.25" hidden="1" customHeight="1" x14ac:dyDescent="0.25">
      <c r="A243" s="344">
        <v>1</v>
      </c>
      <c r="B243" s="60" t="s">
        <v>76</v>
      </c>
      <c r="C243" s="344"/>
      <c r="D243" s="346">
        <f t="shared" si="38"/>
        <v>4</v>
      </c>
      <c r="E243" s="344">
        <v>4</v>
      </c>
      <c r="F243" s="344">
        <v>0</v>
      </c>
      <c r="G243" s="346">
        <f t="shared" si="39"/>
        <v>4</v>
      </c>
      <c r="H243" s="344">
        <v>4</v>
      </c>
      <c r="I243" s="344">
        <v>0</v>
      </c>
      <c r="J243" s="346">
        <f t="shared" si="40"/>
        <v>4</v>
      </c>
      <c r="K243" s="344">
        <v>4</v>
      </c>
      <c r="L243" s="344">
        <v>0</v>
      </c>
      <c r="M243" s="346">
        <f t="shared" si="41"/>
        <v>0</v>
      </c>
      <c r="N243" s="346">
        <f t="shared" si="42"/>
        <v>0</v>
      </c>
      <c r="O243" s="346">
        <f t="shared" si="42"/>
        <v>0</v>
      </c>
      <c r="P243" s="346"/>
    </row>
    <row r="244" spans="1:17" s="35" customFormat="1" ht="34.5" hidden="1" customHeight="1" x14ac:dyDescent="0.25">
      <c r="A244" s="344">
        <v>2</v>
      </c>
      <c r="B244" s="60" t="s">
        <v>100</v>
      </c>
      <c r="C244" s="344"/>
      <c r="D244" s="346">
        <f t="shared" si="38"/>
        <v>9</v>
      </c>
      <c r="E244" s="344">
        <v>7</v>
      </c>
      <c r="F244" s="344">
        <v>2</v>
      </c>
      <c r="G244" s="346">
        <f t="shared" si="39"/>
        <v>9</v>
      </c>
      <c r="H244" s="344">
        <v>7</v>
      </c>
      <c r="I244" s="344">
        <v>2</v>
      </c>
      <c r="J244" s="346">
        <f t="shared" si="40"/>
        <v>9</v>
      </c>
      <c r="K244" s="344">
        <v>7</v>
      </c>
      <c r="L244" s="344">
        <v>2</v>
      </c>
      <c r="M244" s="346">
        <f t="shared" si="41"/>
        <v>0</v>
      </c>
      <c r="N244" s="346">
        <f t="shared" si="42"/>
        <v>0</v>
      </c>
      <c r="O244" s="346">
        <f t="shared" si="42"/>
        <v>0</v>
      </c>
      <c r="P244" s="346"/>
    </row>
    <row r="245" spans="1:17" s="35" customFormat="1" ht="34.5" hidden="1" customHeight="1" x14ac:dyDescent="0.25">
      <c r="A245" s="344">
        <v>3</v>
      </c>
      <c r="B245" s="60" t="s">
        <v>125</v>
      </c>
      <c r="C245" s="344"/>
      <c r="D245" s="346">
        <f t="shared" si="38"/>
        <v>5</v>
      </c>
      <c r="E245" s="344">
        <v>5</v>
      </c>
      <c r="F245" s="344">
        <v>0</v>
      </c>
      <c r="G245" s="346">
        <f t="shared" si="39"/>
        <v>5</v>
      </c>
      <c r="H245" s="344">
        <v>5</v>
      </c>
      <c r="I245" s="344">
        <v>0</v>
      </c>
      <c r="J245" s="346">
        <f t="shared" si="40"/>
        <v>5</v>
      </c>
      <c r="K245" s="344">
        <v>5</v>
      </c>
      <c r="L245" s="344">
        <v>0</v>
      </c>
      <c r="M245" s="346">
        <f t="shared" si="41"/>
        <v>0</v>
      </c>
      <c r="N245" s="346">
        <f t="shared" si="42"/>
        <v>0</v>
      </c>
      <c r="O245" s="346">
        <f t="shared" si="42"/>
        <v>0</v>
      </c>
      <c r="P245" s="346"/>
    </row>
    <row r="246" spans="1:17" s="35" customFormat="1" ht="34.5" hidden="1" customHeight="1" x14ac:dyDescent="0.25">
      <c r="A246" s="344">
        <v>4</v>
      </c>
      <c r="B246" s="60" t="s">
        <v>126</v>
      </c>
      <c r="C246" s="344"/>
      <c r="D246" s="346">
        <f t="shared" si="38"/>
        <v>4</v>
      </c>
      <c r="E246" s="344">
        <v>4</v>
      </c>
      <c r="F246" s="344">
        <v>0</v>
      </c>
      <c r="G246" s="346">
        <f t="shared" si="39"/>
        <v>4</v>
      </c>
      <c r="H246" s="344">
        <v>4</v>
      </c>
      <c r="I246" s="344">
        <v>0</v>
      </c>
      <c r="J246" s="346">
        <f t="shared" si="40"/>
        <v>4</v>
      </c>
      <c r="K246" s="344">
        <v>4</v>
      </c>
      <c r="L246" s="344">
        <v>0</v>
      </c>
      <c r="M246" s="346">
        <f t="shared" si="41"/>
        <v>0</v>
      </c>
      <c r="N246" s="346">
        <f t="shared" si="42"/>
        <v>0</v>
      </c>
      <c r="O246" s="346">
        <f t="shared" si="42"/>
        <v>0</v>
      </c>
      <c r="P246" s="346"/>
    </row>
    <row r="247" spans="1:17" s="35" customFormat="1" ht="34.5" hidden="1" customHeight="1" x14ac:dyDescent="0.25">
      <c r="A247" s="344">
        <v>5</v>
      </c>
      <c r="B247" s="60" t="s">
        <v>127</v>
      </c>
      <c r="C247" s="344"/>
      <c r="D247" s="346">
        <f t="shared" si="38"/>
        <v>4</v>
      </c>
      <c r="E247" s="344">
        <v>4</v>
      </c>
      <c r="F247" s="344">
        <v>0</v>
      </c>
      <c r="G247" s="346">
        <f t="shared" si="39"/>
        <v>4</v>
      </c>
      <c r="H247" s="344">
        <v>4</v>
      </c>
      <c r="I247" s="344">
        <v>0</v>
      </c>
      <c r="J247" s="346">
        <f t="shared" si="40"/>
        <v>4</v>
      </c>
      <c r="K247" s="344">
        <v>4</v>
      </c>
      <c r="L247" s="344">
        <v>0</v>
      </c>
      <c r="M247" s="346">
        <f t="shared" si="41"/>
        <v>0</v>
      </c>
      <c r="N247" s="346">
        <f t="shared" si="42"/>
        <v>0</v>
      </c>
      <c r="O247" s="346">
        <f t="shared" si="42"/>
        <v>0</v>
      </c>
      <c r="P247" s="346"/>
    </row>
    <row r="248" spans="1:17" s="35" customFormat="1" ht="48" hidden="1" customHeight="1" x14ac:dyDescent="0.25">
      <c r="A248" s="344">
        <v>6</v>
      </c>
      <c r="B248" s="60" t="s">
        <v>128</v>
      </c>
      <c r="C248" s="344"/>
      <c r="D248" s="346">
        <f t="shared" si="38"/>
        <v>8</v>
      </c>
      <c r="E248" s="344">
        <v>8</v>
      </c>
      <c r="F248" s="344">
        <v>0</v>
      </c>
      <c r="G248" s="346">
        <f t="shared" si="39"/>
        <v>8</v>
      </c>
      <c r="H248" s="344">
        <v>8</v>
      </c>
      <c r="I248" s="344">
        <v>0</v>
      </c>
      <c r="J248" s="346">
        <f t="shared" si="40"/>
        <v>8</v>
      </c>
      <c r="K248" s="344">
        <v>8</v>
      </c>
      <c r="L248" s="344">
        <v>0</v>
      </c>
      <c r="M248" s="346">
        <f t="shared" si="41"/>
        <v>0</v>
      </c>
      <c r="N248" s="346">
        <f t="shared" si="42"/>
        <v>0</v>
      </c>
      <c r="O248" s="346">
        <f t="shared" si="42"/>
        <v>0</v>
      </c>
      <c r="P248" s="346"/>
    </row>
    <row r="249" spans="1:17" s="35" customFormat="1" ht="34.5" hidden="1" customHeight="1" x14ac:dyDescent="0.25">
      <c r="A249" s="344">
        <v>7</v>
      </c>
      <c r="B249" s="60" t="s">
        <v>129</v>
      </c>
      <c r="C249" s="344"/>
      <c r="D249" s="346">
        <f t="shared" si="38"/>
        <v>19</v>
      </c>
      <c r="E249" s="344">
        <v>19</v>
      </c>
      <c r="F249" s="344">
        <v>0</v>
      </c>
      <c r="G249" s="346">
        <f t="shared" si="39"/>
        <v>17</v>
      </c>
      <c r="H249" s="344">
        <v>17</v>
      </c>
      <c r="I249" s="344">
        <v>0</v>
      </c>
      <c r="J249" s="346">
        <f t="shared" si="40"/>
        <v>18</v>
      </c>
      <c r="K249" s="344">
        <v>18</v>
      </c>
      <c r="L249" s="344">
        <v>0</v>
      </c>
      <c r="M249" s="346">
        <f t="shared" si="41"/>
        <v>-1</v>
      </c>
      <c r="N249" s="346">
        <f t="shared" si="42"/>
        <v>-1</v>
      </c>
      <c r="O249" s="346">
        <f t="shared" si="42"/>
        <v>0</v>
      </c>
      <c r="P249" s="346"/>
    </row>
    <row r="250" spans="1:17" s="347" customFormat="1" ht="33.75" customHeight="1" x14ac:dyDescent="0.25">
      <c r="A250" s="346">
        <v>18</v>
      </c>
      <c r="B250" s="134" t="s">
        <v>168</v>
      </c>
      <c r="C250" s="135"/>
      <c r="D250" s="346">
        <f t="shared" si="38"/>
        <v>42</v>
      </c>
      <c r="E250" s="346">
        <v>39</v>
      </c>
      <c r="F250" s="346">
        <v>3</v>
      </c>
      <c r="G250" s="346">
        <f t="shared" si="39"/>
        <v>39</v>
      </c>
      <c r="H250" s="346">
        <v>36</v>
      </c>
      <c r="I250" s="346">
        <v>3</v>
      </c>
      <c r="J250" s="346">
        <f t="shared" si="40"/>
        <v>42</v>
      </c>
      <c r="K250" s="346">
        <v>39</v>
      </c>
      <c r="L250" s="346">
        <v>3</v>
      </c>
      <c r="M250" s="346">
        <f t="shared" si="41"/>
        <v>0</v>
      </c>
      <c r="N250" s="346">
        <f t="shared" si="42"/>
        <v>0</v>
      </c>
      <c r="O250" s="346">
        <f t="shared" si="42"/>
        <v>0</v>
      </c>
      <c r="P250" s="346"/>
    </row>
    <row r="251" spans="1:17" s="35" customFormat="1" ht="34.5" hidden="1" customHeight="1" x14ac:dyDescent="0.25">
      <c r="A251" s="344">
        <v>1</v>
      </c>
      <c r="B251" s="60" t="s">
        <v>169</v>
      </c>
      <c r="C251" s="344"/>
      <c r="D251" s="346">
        <f t="shared" si="38"/>
        <v>4</v>
      </c>
      <c r="E251" s="344">
        <v>4</v>
      </c>
      <c r="F251" s="344"/>
      <c r="G251" s="346">
        <f t="shared" si="39"/>
        <v>4</v>
      </c>
      <c r="H251" s="344">
        <v>4</v>
      </c>
      <c r="I251" s="344"/>
      <c r="J251" s="346">
        <f t="shared" si="40"/>
        <v>4</v>
      </c>
      <c r="K251" s="344">
        <v>4</v>
      </c>
      <c r="L251" s="344"/>
      <c r="M251" s="346">
        <f t="shared" si="41"/>
        <v>0</v>
      </c>
      <c r="N251" s="346">
        <f t="shared" si="42"/>
        <v>0</v>
      </c>
      <c r="O251" s="346">
        <f t="shared" si="42"/>
        <v>0</v>
      </c>
      <c r="P251" s="346"/>
    </row>
    <row r="252" spans="1:17" s="35" customFormat="1" ht="21.75" hidden="1" customHeight="1" x14ac:dyDescent="0.25">
      <c r="A252" s="344">
        <v>2</v>
      </c>
      <c r="B252" s="60" t="s">
        <v>77</v>
      </c>
      <c r="C252" s="344"/>
      <c r="D252" s="346">
        <f t="shared" si="38"/>
        <v>8</v>
      </c>
      <c r="E252" s="344">
        <v>5</v>
      </c>
      <c r="F252" s="344">
        <v>3</v>
      </c>
      <c r="G252" s="346">
        <f t="shared" si="39"/>
        <v>8</v>
      </c>
      <c r="H252" s="344">
        <v>5</v>
      </c>
      <c r="I252" s="344">
        <v>3</v>
      </c>
      <c r="J252" s="346">
        <f t="shared" si="40"/>
        <v>9</v>
      </c>
      <c r="K252" s="344">
        <v>6</v>
      </c>
      <c r="L252" s="344">
        <v>3</v>
      </c>
      <c r="M252" s="346">
        <f t="shared" si="41"/>
        <v>1</v>
      </c>
      <c r="N252" s="346">
        <f t="shared" si="42"/>
        <v>1</v>
      </c>
      <c r="O252" s="346">
        <f t="shared" si="42"/>
        <v>0</v>
      </c>
      <c r="P252" s="346"/>
    </row>
    <row r="253" spans="1:17" s="35" customFormat="1" ht="21.75" hidden="1" customHeight="1" x14ac:dyDescent="0.25">
      <c r="A253" s="344">
        <v>3</v>
      </c>
      <c r="B253" s="60" t="s">
        <v>170</v>
      </c>
      <c r="C253" s="344"/>
      <c r="D253" s="346">
        <f t="shared" si="38"/>
        <v>9</v>
      </c>
      <c r="E253" s="344">
        <v>9</v>
      </c>
      <c r="F253" s="344"/>
      <c r="G253" s="346">
        <f t="shared" si="39"/>
        <v>9</v>
      </c>
      <c r="H253" s="344">
        <v>9</v>
      </c>
      <c r="I253" s="344"/>
      <c r="J253" s="346">
        <f t="shared" si="40"/>
        <v>9</v>
      </c>
      <c r="K253" s="344">
        <v>9</v>
      </c>
      <c r="L253" s="344"/>
      <c r="M253" s="346">
        <f t="shared" si="41"/>
        <v>0</v>
      </c>
      <c r="N253" s="346">
        <f t="shared" si="42"/>
        <v>0</v>
      </c>
      <c r="O253" s="346">
        <f t="shared" si="42"/>
        <v>0</v>
      </c>
      <c r="P253" s="346"/>
    </row>
    <row r="254" spans="1:17" s="35" customFormat="1" ht="21.75" hidden="1" customHeight="1" x14ac:dyDescent="0.25">
      <c r="A254" s="344">
        <v>4</v>
      </c>
      <c r="B254" s="60" t="s">
        <v>171</v>
      </c>
      <c r="C254" s="344"/>
      <c r="D254" s="346">
        <f t="shared" si="38"/>
        <v>6</v>
      </c>
      <c r="E254" s="344">
        <v>6</v>
      </c>
      <c r="F254" s="344"/>
      <c r="G254" s="346">
        <f t="shared" si="39"/>
        <v>5</v>
      </c>
      <c r="H254" s="344">
        <v>5</v>
      </c>
      <c r="I254" s="344"/>
      <c r="J254" s="346">
        <f t="shared" si="40"/>
        <v>9</v>
      </c>
      <c r="K254" s="344">
        <v>9</v>
      </c>
      <c r="L254" s="344"/>
      <c r="M254" s="346">
        <f t="shared" si="41"/>
        <v>3</v>
      </c>
      <c r="N254" s="346">
        <f t="shared" si="42"/>
        <v>3</v>
      </c>
      <c r="O254" s="346">
        <f t="shared" si="42"/>
        <v>0</v>
      </c>
      <c r="P254" s="346"/>
    </row>
    <row r="255" spans="1:17" s="35" customFormat="1" ht="21.75" hidden="1" customHeight="1" x14ac:dyDescent="0.25">
      <c r="A255" s="344">
        <v>5</v>
      </c>
      <c r="B255" s="60" t="s">
        <v>172</v>
      </c>
      <c r="C255" s="344"/>
      <c r="D255" s="346">
        <f t="shared" si="38"/>
        <v>5</v>
      </c>
      <c r="E255" s="344">
        <v>5</v>
      </c>
      <c r="F255" s="344"/>
      <c r="G255" s="346">
        <f t="shared" si="39"/>
        <v>5</v>
      </c>
      <c r="H255" s="344">
        <v>5</v>
      </c>
      <c r="I255" s="344"/>
      <c r="J255" s="346">
        <f t="shared" si="40"/>
        <v>5</v>
      </c>
      <c r="K255" s="344">
        <v>5</v>
      </c>
      <c r="L255" s="344"/>
      <c r="M255" s="346">
        <f t="shared" si="41"/>
        <v>0</v>
      </c>
      <c r="N255" s="346">
        <f t="shared" si="42"/>
        <v>0</v>
      </c>
      <c r="O255" s="346">
        <f t="shared" si="42"/>
        <v>0</v>
      </c>
      <c r="P255" s="346"/>
    </row>
    <row r="256" spans="1:17" s="35" customFormat="1" ht="21.75" hidden="1" customHeight="1" x14ac:dyDescent="0.25">
      <c r="A256" s="344">
        <v>6</v>
      </c>
      <c r="B256" s="60" t="s">
        <v>173</v>
      </c>
      <c r="C256" s="344"/>
      <c r="D256" s="346">
        <f t="shared" si="38"/>
        <v>6</v>
      </c>
      <c r="E256" s="344">
        <v>6</v>
      </c>
      <c r="F256" s="344"/>
      <c r="G256" s="346">
        <f t="shared" si="39"/>
        <v>6</v>
      </c>
      <c r="H256" s="344">
        <v>6</v>
      </c>
      <c r="I256" s="344"/>
      <c r="J256" s="346">
        <f t="shared" si="40"/>
        <v>5</v>
      </c>
      <c r="K256" s="344">
        <v>5</v>
      </c>
      <c r="L256" s="344"/>
      <c r="M256" s="346">
        <f t="shared" si="41"/>
        <v>-1</v>
      </c>
      <c r="N256" s="346">
        <f t="shared" si="42"/>
        <v>-1</v>
      </c>
      <c r="O256" s="346">
        <f t="shared" si="42"/>
        <v>0</v>
      </c>
      <c r="P256" s="346"/>
    </row>
    <row r="257" spans="1:17" s="35" customFormat="1" ht="21.75" hidden="1" customHeight="1" x14ac:dyDescent="0.25">
      <c r="A257" s="344">
        <v>7</v>
      </c>
      <c r="B257" s="60" t="s">
        <v>174</v>
      </c>
      <c r="C257" s="344"/>
      <c r="D257" s="346">
        <f t="shared" si="38"/>
        <v>4</v>
      </c>
      <c r="E257" s="344">
        <v>4</v>
      </c>
      <c r="F257" s="344"/>
      <c r="G257" s="346">
        <f t="shared" si="39"/>
        <v>3</v>
      </c>
      <c r="H257" s="344">
        <v>3</v>
      </c>
      <c r="I257" s="344"/>
      <c r="J257" s="346">
        <f t="shared" si="40"/>
        <v>0</v>
      </c>
      <c r="K257" s="344"/>
      <c r="L257" s="344"/>
      <c r="M257" s="346">
        <f t="shared" si="41"/>
        <v>-4</v>
      </c>
      <c r="N257" s="346">
        <f t="shared" si="42"/>
        <v>-4</v>
      </c>
      <c r="O257" s="346">
        <f t="shared" si="42"/>
        <v>0</v>
      </c>
      <c r="P257" s="346"/>
    </row>
    <row r="258" spans="1:17" s="149" customFormat="1" ht="32.25" customHeight="1" x14ac:dyDescent="0.25">
      <c r="A258" s="346">
        <v>19</v>
      </c>
      <c r="B258" s="134" t="s">
        <v>175</v>
      </c>
      <c r="C258" s="346" t="s">
        <v>176</v>
      </c>
      <c r="D258" s="346">
        <f t="shared" si="38"/>
        <v>63</v>
      </c>
      <c r="E258" s="346">
        <f t="shared" ref="E258:L258" si="46">SUM(E259:E266)</f>
        <v>55</v>
      </c>
      <c r="F258" s="346">
        <f t="shared" si="46"/>
        <v>8</v>
      </c>
      <c r="G258" s="346">
        <f t="shared" si="39"/>
        <v>59</v>
      </c>
      <c r="H258" s="346">
        <f t="shared" si="46"/>
        <v>51</v>
      </c>
      <c r="I258" s="346">
        <f t="shared" si="46"/>
        <v>8</v>
      </c>
      <c r="J258" s="346">
        <f t="shared" si="40"/>
        <v>58</v>
      </c>
      <c r="K258" s="346">
        <v>50</v>
      </c>
      <c r="L258" s="346">
        <f t="shared" si="46"/>
        <v>8</v>
      </c>
      <c r="M258" s="346">
        <f t="shared" si="41"/>
        <v>-5</v>
      </c>
      <c r="N258" s="346">
        <f t="shared" si="42"/>
        <v>-5</v>
      </c>
      <c r="O258" s="346">
        <f t="shared" si="42"/>
        <v>0</v>
      </c>
      <c r="P258" s="346"/>
    </row>
    <row r="259" spans="1:17" s="35" customFormat="1" ht="22.5" hidden="1" customHeight="1" x14ac:dyDescent="0.25">
      <c r="A259" s="344">
        <v>1</v>
      </c>
      <c r="B259" s="60" t="s">
        <v>177</v>
      </c>
      <c r="C259" s="344"/>
      <c r="D259" s="346">
        <f t="shared" si="38"/>
        <v>5</v>
      </c>
      <c r="E259" s="344">
        <v>5</v>
      </c>
      <c r="F259" s="344"/>
      <c r="G259" s="346">
        <f t="shared" si="39"/>
        <v>5</v>
      </c>
      <c r="H259" s="344">
        <v>5</v>
      </c>
      <c r="I259" s="344"/>
      <c r="J259" s="346">
        <f t="shared" si="40"/>
        <v>5</v>
      </c>
      <c r="K259" s="344">
        <v>5</v>
      </c>
      <c r="L259" s="344">
        <v>0</v>
      </c>
      <c r="M259" s="346">
        <f t="shared" si="41"/>
        <v>0</v>
      </c>
      <c r="N259" s="346">
        <f t="shared" si="42"/>
        <v>0</v>
      </c>
      <c r="O259" s="346">
        <f t="shared" si="42"/>
        <v>0</v>
      </c>
      <c r="P259" s="346"/>
    </row>
    <row r="260" spans="1:17" s="35" customFormat="1" ht="22.5" hidden="1" customHeight="1" x14ac:dyDescent="0.25">
      <c r="A260" s="344">
        <v>2</v>
      </c>
      <c r="B260" s="60" t="s">
        <v>77</v>
      </c>
      <c r="C260" s="344"/>
      <c r="D260" s="346">
        <f t="shared" si="38"/>
        <v>15</v>
      </c>
      <c r="E260" s="344">
        <v>7</v>
      </c>
      <c r="F260" s="344">
        <v>8</v>
      </c>
      <c r="G260" s="346">
        <f t="shared" si="39"/>
        <v>15</v>
      </c>
      <c r="H260" s="344">
        <v>7</v>
      </c>
      <c r="I260" s="344">
        <v>8</v>
      </c>
      <c r="J260" s="346">
        <f t="shared" si="40"/>
        <v>15</v>
      </c>
      <c r="K260" s="344">
        <v>7</v>
      </c>
      <c r="L260" s="344">
        <v>8</v>
      </c>
      <c r="M260" s="346">
        <f t="shared" si="41"/>
        <v>0</v>
      </c>
      <c r="N260" s="346">
        <f t="shared" si="42"/>
        <v>0</v>
      </c>
      <c r="O260" s="346">
        <f t="shared" si="42"/>
        <v>0</v>
      </c>
      <c r="P260" s="346"/>
    </row>
    <row r="261" spans="1:17" s="35" customFormat="1" ht="30" hidden="1" customHeight="1" x14ac:dyDescent="0.25">
      <c r="A261" s="344">
        <v>3</v>
      </c>
      <c r="B261" s="60" t="s">
        <v>178</v>
      </c>
      <c r="C261" s="344"/>
      <c r="D261" s="346">
        <f t="shared" si="38"/>
        <v>11</v>
      </c>
      <c r="E261" s="344">
        <v>11</v>
      </c>
      <c r="F261" s="344">
        <v>0</v>
      </c>
      <c r="G261" s="346">
        <f t="shared" si="39"/>
        <v>9</v>
      </c>
      <c r="H261" s="344">
        <v>9</v>
      </c>
      <c r="I261" s="344">
        <v>0</v>
      </c>
      <c r="J261" s="346">
        <f t="shared" si="40"/>
        <v>11</v>
      </c>
      <c r="K261" s="344">
        <v>11</v>
      </c>
      <c r="L261" s="344">
        <v>0</v>
      </c>
      <c r="M261" s="346">
        <f t="shared" si="41"/>
        <v>0</v>
      </c>
      <c r="N261" s="346">
        <f t="shared" si="42"/>
        <v>0</v>
      </c>
      <c r="O261" s="346">
        <f t="shared" si="42"/>
        <v>0</v>
      </c>
      <c r="P261" s="346"/>
    </row>
    <row r="262" spans="1:17" s="35" customFormat="1" ht="49.5" hidden="1" customHeight="1" x14ac:dyDescent="0.25">
      <c r="A262" s="344">
        <v>4</v>
      </c>
      <c r="B262" s="60" t="s">
        <v>179</v>
      </c>
      <c r="C262" s="344"/>
      <c r="D262" s="346">
        <f t="shared" si="38"/>
        <v>6</v>
      </c>
      <c r="E262" s="344">
        <v>6</v>
      </c>
      <c r="F262" s="344"/>
      <c r="G262" s="346">
        <f t="shared" si="39"/>
        <v>5</v>
      </c>
      <c r="H262" s="344">
        <v>5</v>
      </c>
      <c r="I262" s="344">
        <v>0</v>
      </c>
      <c r="J262" s="346">
        <f t="shared" si="40"/>
        <v>6</v>
      </c>
      <c r="K262" s="344">
        <v>6</v>
      </c>
      <c r="L262" s="344">
        <v>0</v>
      </c>
      <c r="M262" s="346">
        <f t="shared" si="41"/>
        <v>0</v>
      </c>
      <c r="N262" s="346">
        <f t="shared" si="42"/>
        <v>0</v>
      </c>
      <c r="O262" s="346">
        <f t="shared" si="42"/>
        <v>0</v>
      </c>
      <c r="P262" s="346"/>
    </row>
    <row r="263" spans="1:17" s="35" customFormat="1" ht="33" hidden="1" customHeight="1" x14ac:dyDescent="0.25">
      <c r="A263" s="344">
        <v>5</v>
      </c>
      <c r="B263" s="60" t="s">
        <v>180</v>
      </c>
      <c r="C263" s="344"/>
      <c r="D263" s="346">
        <f t="shared" si="38"/>
        <v>6</v>
      </c>
      <c r="E263" s="344">
        <v>6</v>
      </c>
      <c r="F263" s="344">
        <v>0</v>
      </c>
      <c r="G263" s="346">
        <f t="shared" si="39"/>
        <v>5</v>
      </c>
      <c r="H263" s="344">
        <v>5</v>
      </c>
      <c r="I263" s="344">
        <v>0</v>
      </c>
      <c r="J263" s="346">
        <f t="shared" si="40"/>
        <v>6</v>
      </c>
      <c r="K263" s="344">
        <v>6</v>
      </c>
      <c r="L263" s="344">
        <v>0</v>
      </c>
      <c r="M263" s="346">
        <f t="shared" si="41"/>
        <v>0</v>
      </c>
      <c r="N263" s="346">
        <f t="shared" si="42"/>
        <v>0</v>
      </c>
      <c r="O263" s="346">
        <f t="shared" si="42"/>
        <v>0</v>
      </c>
      <c r="P263" s="346"/>
    </row>
    <row r="264" spans="1:17" s="35" customFormat="1" ht="31.5" hidden="1" customHeight="1" x14ac:dyDescent="0.25">
      <c r="A264" s="344">
        <v>6</v>
      </c>
      <c r="B264" s="60" t="s">
        <v>181</v>
      </c>
      <c r="C264" s="344"/>
      <c r="D264" s="346">
        <f t="shared" si="38"/>
        <v>6</v>
      </c>
      <c r="E264" s="344">
        <v>6</v>
      </c>
      <c r="F264" s="344"/>
      <c r="G264" s="346">
        <f t="shared" si="39"/>
        <v>6</v>
      </c>
      <c r="H264" s="344">
        <v>6</v>
      </c>
      <c r="I264" s="344">
        <v>0</v>
      </c>
      <c r="J264" s="346">
        <f t="shared" si="40"/>
        <v>6</v>
      </c>
      <c r="K264" s="344">
        <v>6</v>
      </c>
      <c r="L264" s="344">
        <v>0</v>
      </c>
      <c r="M264" s="346">
        <f t="shared" si="41"/>
        <v>0</v>
      </c>
      <c r="N264" s="346">
        <f t="shared" si="42"/>
        <v>0</v>
      </c>
      <c r="O264" s="346">
        <f t="shared" si="42"/>
        <v>0</v>
      </c>
      <c r="P264" s="346"/>
    </row>
    <row r="265" spans="1:17" s="35" customFormat="1" ht="31.5" hidden="1" customHeight="1" x14ac:dyDescent="0.25">
      <c r="A265" s="344">
        <v>7</v>
      </c>
      <c r="B265" s="60" t="s">
        <v>182</v>
      </c>
      <c r="C265" s="344"/>
      <c r="D265" s="346">
        <f t="shared" si="38"/>
        <v>7</v>
      </c>
      <c r="E265" s="344">
        <v>7</v>
      </c>
      <c r="F265" s="344"/>
      <c r="G265" s="346">
        <f t="shared" si="39"/>
        <v>7</v>
      </c>
      <c r="H265" s="344">
        <v>7</v>
      </c>
      <c r="I265" s="344">
        <v>0</v>
      </c>
      <c r="J265" s="346">
        <f t="shared" si="40"/>
        <v>7</v>
      </c>
      <c r="K265" s="344">
        <v>7</v>
      </c>
      <c r="L265" s="344">
        <v>0</v>
      </c>
      <c r="M265" s="346">
        <f t="shared" si="41"/>
        <v>0</v>
      </c>
      <c r="N265" s="346">
        <f t="shared" si="42"/>
        <v>0</v>
      </c>
      <c r="O265" s="346">
        <f t="shared" si="42"/>
        <v>0</v>
      </c>
      <c r="P265" s="346"/>
    </row>
    <row r="266" spans="1:17" s="35" customFormat="1" ht="49.5" hidden="1" customHeight="1" x14ac:dyDescent="0.25">
      <c r="A266" s="344">
        <v>8</v>
      </c>
      <c r="B266" s="60" t="s">
        <v>183</v>
      </c>
      <c r="C266" s="344"/>
      <c r="D266" s="346">
        <f t="shared" si="38"/>
        <v>7</v>
      </c>
      <c r="E266" s="344">
        <v>7</v>
      </c>
      <c r="F266" s="344"/>
      <c r="G266" s="346">
        <f t="shared" si="39"/>
        <v>7</v>
      </c>
      <c r="H266" s="344">
        <v>7</v>
      </c>
      <c r="I266" s="344">
        <v>0</v>
      </c>
      <c r="J266" s="346">
        <f t="shared" si="40"/>
        <v>7</v>
      </c>
      <c r="K266" s="344">
        <v>7</v>
      </c>
      <c r="L266" s="344">
        <v>0</v>
      </c>
      <c r="M266" s="346">
        <f t="shared" si="41"/>
        <v>0</v>
      </c>
      <c r="N266" s="346">
        <f t="shared" si="42"/>
        <v>0</v>
      </c>
      <c r="O266" s="346">
        <f t="shared" si="42"/>
        <v>0</v>
      </c>
      <c r="P266" s="346"/>
    </row>
    <row r="267" spans="1:17" s="347" customFormat="1" ht="32.25" customHeight="1" x14ac:dyDescent="0.25">
      <c r="A267" s="346">
        <v>20</v>
      </c>
      <c r="B267" s="134" t="s">
        <v>389</v>
      </c>
      <c r="C267" s="346" t="s">
        <v>70</v>
      </c>
      <c r="D267" s="346">
        <f t="shared" si="38"/>
        <v>5</v>
      </c>
      <c r="E267" s="346">
        <v>4</v>
      </c>
      <c r="F267" s="346">
        <v>1</v>
      </c>
      <c r="G267" s="346">
        <f t="shared" si="39"/>
        <v>4</v>
      </c>
      <c r="H267" s="346">
        <v>3</v>
      </c>
      <c r="I267" s="346">
        <v>1</v>
      </c>
      <c r="J267" s="346">
        <f t="shared" si="40"/>
        <v>5</v>
      </c>
      <c r="K267" s="346">
        <v>4</v>
      </c>
      <c r="L267" s="346">
        <v>1</v>
      </c>
      <c r="M267" s="346">
        <f t="shared" si="41"/>
        <v>0</v>
      </c>
      <c r="N267" s="346">
        <f t="shared" si="42"/>
        <v>0</v>
      </c>
      <c r="O267" s="346">
        <f t="shared" si="42"/>
        <v>0</v>
      </c>
      <c r="P267" s="346"/>
    </row>
    <row r="268" spans="1:17" s="347" customFormat="1" ht="42" customHeight="1" x14ac:dyDescent="0.25">
      <c r="A268" s="346">
        <v>21</v>
      </c>
      <c r="B268" s="134" t="s">
        <v>388</v>
      </c>
      <c r="C268" s="346" t="s">
        <v>70</v>
      </c>
      <c r="D268" s="346">
        <f t="shared" si="38"/>
        <v>14</v>
      </c>
      <c r="E268" s="346">
        <v>14</v>
      </c>
      <c r="F268" s="346">
        <v>0</v>
      </c>
      <c r="G268" s="346">
        <f t="shared" si="39"/>
        <v>9</v>
      </c>
      <c r="H268" s="346">
        <v>9</v>
      </c>
      <c r="I268" s="346">
        <v>0</v>
      </c>
      <c r="J268" s="346">
        <f t="shared" si="40"/>
        <v>15</v>
      </c>
      <c r="K268" s="346">
        <v>14</v>
      </c>
      <c r="L268" s="346">
        <v>1</v>
      </c>
      <c r="M268" s="346">
        <f t="shared" si="41"/>
        <v>1</v>
      </c>
      <c r="N268" s="346">
        <f t="shared" si="42"/>
        <v>0</v>
      </c>
      <c r="O268" s="346">
        <f t="shared" si="42"/>
        <v>1</v>
      </c>
      <c r="P268" s="346"/>
      <c r="Q268" s="347" t="s">
        <v>531</v>
      </c>
    </row>
    <row r="269" spans="1:17" s="353" customFormat="1" ht="27.75" customHeight="1" x14ac:dyDescent="0.25">
      <c r="A269" s="155" t="s">
        <v>2</v>
      </c>
      <c r="B269" s="156" t="s">
        <v>24</v>
      </c>
      <c r="C269" s="155"/>
      <c r="D269" s="155">
        <f>D270+D285+D299+D315+D329+D344+D360+D361+D375+D389+D403+D418+D432</f>
        <v>1092</v>
      </c>
      <c r="E269" s="155">
        <f t="shared" ref="E269:F269" si="47">E270+E285+E299+E315+E329+E344+E360+E361+E375+E389+E403+E418+E432</f>
        <v>1043</v>
      </c>
      <c r="F269" s="155">
        <f t="shared" si="47"/>
        <v>49</v>
      </c>
      <c r="G269" s="155">
        <f t="shared" ref="G269" si="48">G270+G285+G299+G315+G329+G344+G360+G361+G375+G389+G403+G418+G432</f>
        <v>984</v>
      </c>
      <c r="H269" s="155">
        <f t="shared" ref="H269" si="49">H270+H285+H299+H315+H329+H344+H360+H361+H375+H389+H403+H418+H432</f>
        <v>938</v>
      </c>
      <c r="I269" s="155">
        <f t="shared" ref="I269" si="50">I270+I285+I299+I315+I329+I344+I360+I361+I375+I389+I403+I418+I432</f>
        <v>46</v>
      </c>
      <c r="J269" s="155">
        <f t="shared" ref="J269" si="51">J270+J285+J299+J315+J329+J344+J360+J361+J375+J389+J403+J418+J432</f>
        <v>1077</v>
      </c>
      <c r="K269" s="155">
        <f t="shared" ref="K269" si="52">K270+K285+K299+K315+K329+K344+K360+K361+K375+K389+K403+K418+K432</f>
        <v>1028</v>
      </c>
      <c r="L269" s="155">
        <f t="shared" ref="L269:N269" si="53">L270+L285+L299+L315+L329+L344+L360+L361+L375+L389+L403+L418+L432</f>
        <v>49</v>
      </c>
      <c r="M269" s="155">
        <f t="shared" si="53"/>
        <v>-15</v>
      </c>
      <c r="N269" s="155">
        <f t="shared" si="53"/>
        <v>-15</v>
      </c>
      <c r="O269" s="346">
        <f t="shared" ref="O269:O332" si="54">L269-F269</f>
        <v>0</v>
      </c>
      <c r="P269" s="155"/>
    </row>
    <row r="270" spans="1:17" s="347" customFormat="1" ht="26.25" customHeight="1" x14ac:dyDescent="0.25">
      <c r="A270" s="344">
        <v>1</v>
      </c>
      <c r="B270" s="134" t="s">
        <v>494</v>
      </c>
      <c r="C270" s="344"/>
      <c r="D270" s="346">
        <f>SUM(E270:F270)</f>
        <v>72</v>
      </c>
      <c r="E270" s="346">
        <f>SUM(E271:E284)</f>
        <v>69</v>
      </c>
      <c r="F270" s="346">
        <f>SUM(F271:F284)</f>
        <v>3</v>
      </c>
      <c r="G270" s="346">
        <f>SUM(H270:I270)</f>
        <v>54</v>
      </c>
      <c r="H270" s="346">
        <f t="shared" ref="H270:L270" si="55">SUM(H271:H284)</f>
        <v>51</v>
      </c>
      <c r="I270" s="346">
        <f t="shared" si="55"/>
        <v>3</v>
      </c>
      <c r="J270" s="346">
        <f>SUM(K270:L270)</f>
        <v>72</v>
      </c>
      <c r="K270" s="346">
        <f t="shared" si="55"/>
        <v>69</v>
      </c>
      <c r="L270" s="346">
        <f t="shared" si="55"/>
        <v>3</v>
      </c>
      <c r="M270" s="346">
        <f>J270-D270</f>
        <v>0</v>
      </c>
      <c r="N270" s="346">
        <f>K270-E270</f>
        <v>0</v>
      </c>
      <c r="O270" s="346">
        <f t="shared" si="54"/>
        <v>0</v>
      </c>
      <c r="P270" s="346"/>
    </row>
    <row r="271" spans="1:17" s="347" customFormat="1" ht="24" hidden="1" customHeight="1" x14ac:dyDescent="0.25">
      <c r="A271" s="344">
        <v>1</v>
      </c>
      <c r="B271" s="60" t="s">
        <v>424</v>
      </c>
      <c r="C271" s="344" t="s">
        <v>487</v>
      </c>
      <c r="D271" s="346">
        <f t="shared" ref="D271:D334" si="56">SUM(E271:F271)</f>
        <v>4</v>
      </c>
      <c r="E271" s="344">
        <v>4</v>
      </c>
      <c r="F271" s="344"/>
      <c r="G271" s="346">
        <f t="shared" ref="G271:G334" si="57">SUM(H271:I271)</f>
        <v>4</v>
      </c>
      <c r="H271" s="344">
        <v>4</v>
      </c>
      <c r="I271" s="344"/>
      <c r="J271" s="346">
        <f t="shared" ref="J271:J334" si="58">SUM(K271:L271)</f>
        <v>4</v>
      </c>
      <c r="K271" s="344">
        <v>4</v>
      </c>
      <c r="L271" s="344"/>
      <c r="M271" s="346">
        <f t="shared" ref="M271:M334" si="59">J271-D271</f>
        <v>0</v>
      </c>
      <c r="N271" s="346">
        <f t="shared" ref="N271:O334" si="60">K271-E271</f>
        <v>0</v>
      </c>
      <c r="O271" s="346">
        <f t="shared" si="54"/>
        <v>0</v>
      </c>
      <c r="P271" s="346"/>
      <c r="Q271" s="154"/>
    </row>
    <row r="272" spans="1:17" s="154" customFormat="1" ht="24" hidden="1" customHeight="1" x14ac:dyDescent="0.25">
      <c r="A272" s="344">
        <v>2</v>
      </c>
      <c r="B272" s="60" t="s">
        <v>425</v>
      </c>
      <c r="C272" s="344" t="s">
        <v>436</v>
      </c>
      <c r="D272" s="346">
        <f t="shared" si="56"/>
        <v>9</v>
      </c>
      <c r="E272" s="344">
        <v>6</v>
      </c>
      <c r="F272" s="344">
        <v>3</v>
      </c>
      <c r="G272" s="346">
        <f t="shared" si="57"/>
        <v>8</v>
      </c>
      <c r="H272" s="344">
        <v>5</v>
      </c>
      <c r="I272" s="344">
        <v>3</v>
      </c>
      <c r="J272" s="346">
        <f t="shared" si="58"/>
        <v>9</v>
      </c>
      <c r="K272" s="344">
        <v>6</v>
      </c>
      <c r="L272" s="344">
        <v>3</v>
      </c>
      <c r="M272" s="346">
        <f t="shared" si="59"/>
        <v>0</v>
      </c>
      <c r="N272" s="346">
        <f t="shared" si="60"/>
        <v>0</v>
      </c>
      <c r="O272" s="346">
        <f t="shared" si="54"/>
        <v>0</v>
      </c>
      <c r="P272" s="346"/>
    </row>
    <row r="273" spans="1:16" s="154" customFormat="1" ht="24" hidden="1" customHeight="1" x14ac:dyDescent="0.25">
      <c r="A273" s="344">
        <v>3</v>
      </c>
      <c r="B273" s="60" t="s">
        <v>426</v>
      </c>
      <c r="C273" s="344" t="s">
        <v>436</v>
      </c>
      <c r="D273" s="346">
        <f t="shared" si="56"/>
        <v>5</v>
      </c>
      <c r="E273" s="344">
        <v>5</v>
      </c>
      <c r="F273" s="344"/>
      <c r="G273" s="346">
        <f t="shared" si="57"/>
        <v>4</v>
      </c>
      <c r="H273" s="344">
        <v>4</v>
      </c>
      <c r="I273" s="344"/>
      <c r="J273" s="346">
        <f t="shared" si="58"/>
        <v>5</v>
      </c>
      <c r="K273" s="344">
        <v>5</v>
      </c>
      <c r="L273" s="344"/>
      <c r="M273" s="346">
        <f t="shared" si="59"/>
        <v>0</v>
      </c>
      <c r="N273" s="346">
        <f t="shared" si="60"/>
        <v>0</v>
      </c>
      <c r="O273" s="346">
        <f t="shared" si="54"/>
        <v>0</v>
      </c>
      <c r="P273" s="346"/>
    </row>
    <row r="274" spans="1:16" s="154" customFormat="1" ht="24" hidden="1" customHeight="1" x14ac:dyDescent="0.25">
      <c r="A274" s="344">
        <v>4</v>
      </c>
      <c r="B274" s="60" t="s">
        <v>488</v>
      </c>
      <c r="C274" s="344" t="s">
        <v>436</v>
      </c>
      <c r="D274" s="346">
        <f t="shared" si="56"/>
        <v>6</v>
      </c>
      <c r="E274" s="344">
        <v>6</v>
      </c>
      <c r="F274" s="344"/>
      <c r="G274" s="346">
        <f t="shared" si="57"/>
        <v>6</v>
      </c>
      <c r="H274" s="344">
        <v>6</v>
      </c>
      <c r="I274" s="344"/>
      <c r="J274" s="346">
        <f t="shared" si="58"/>
        <v>6</v>
      </c>
      <c r="K274" s="344">
        <v>6</v>
      </c>
      <c r="L274" s="344"/>
      <c r="M274" s="346">
        <f t="shared" si="59"/>
        <v>0</v>
      </c>
      <c r="N274" s="346">
        <f t="shared" si="60"/>
        <v>0</v>
      </c>
      <c r="O274" s="346">
        <f t="shared" si="54"/>
        <v>0</v>
      </c>
      <c r="P274" s="346"/>
    </row>
    <row r="275" spans="1:16" s="154" customFormat="1" ht="24" hidden="1" customHeight="1" x14ac:dyDescent="0.25">
      <c r="A275" s="344">
        <v>5</v>
      </c>
      <c r="B275" s="60" t="s">
        <v>482</v>
      </c>
      <c r="C275" s="344" t="s">
        <v>436</v>
      </c>
      <c r="D275" s="346">
        <f t="shared" si="56"/>
        <v>7</v>
      </c>
      <c r="E275" s="344">
        <v>7</v>
      </c>
      <c r="F275" s="344"/>
      <c r="G275" s="346">
        <f t="shared" si="57"/>
        <v>5</v>
      </c>
      <c r="H275" s="344">
        <v>5</v>
      </c>
      <c r="I275" s="344"/>
      <c r="J275" s="346">
        <f t="shared" si="58"/>
        <v>7</v>
      </c>
      <c r="K275" s="344">
        <v>7</v>
      </c>
      <c r="L275" s="344"/>
      <c r="M275" s="346">
        <f t="shared" si="59"/>
        <v>0</v>
      </c>
      <c r="N275" s="346">
        <f t="shared" si="60"/>
        <v>0</v>
      </c>
      <c r="O275" s="346">
        <f t="shared" si="54"/>
        <v>0</v>
      </c>
      <c r="P275" s="346"/>
    </row>
    <row r="276" spans="1:16" s="154" customFormat="1" ht="24" hidden="1" customHeight="1" x14ac:dyDescent="0.25">
      <c r="A276" s="344">
        <v>6</v>
      </c>
      <c r="B276" s="60" t="s">
        <v>489</v>
      </c>
      <c r="C276" s="344" t="s">
        <v>436</v>
      </c>
      <c r="D276" s="346">
        <f t="shared" si="56"/>
        <v>6</v>
      </c>
      <c r="E276" s="344">
        <v>6</v>
      </c>
      <c r="F276" s="344"/>
      <c r="G276" s="346">
        <f t="shared" si="57"/>
        <v>4</v>
      </c>
      <c r="H276" s="344">
        <v>4</v>
      </c>
      <c r="I276" s="344"/>
      <c r="J276" s="346">
        <f t="shared" si="58"/>
        <v>6</v>
      </c>
      <c r="K276" s="344">
        <v>6</v>
      </c>
      <c r="L276" s="344"/>
      <c r="M276" s="346">
        <f t="shared" si="59"/>
        <v>0</v>
      </c>
      <c r="N276" s="346">
        <f t="shared" si="60"/>
        <v>0</v>
      </c>
      <c r="O276" s="346">
        <f t="shared" si="54"/>
        <v>0</v>
      </c>
      <c r="P276" s="346"/>
    </row>
    <row r="277" spans="1:16" s="154" customFormat="1" ht="24" hidden="1" customHeight="1" x14ac:dyDescent="0.25">
      <c r="A277" s="344">
        <v>7</v>
      </c>
      <c r="B277" s="60" t="s">
        <v>490</v>
      </c>
      <c r="C277" s="344" t="s">
        <v>436</v>
      </c>
      <c r="D277" s="346">
        <f t="shared" si="56"/>
        <v>5</v>
      </c>
      <c r="E277" s="344">
        <v>5</v>
      </c>
      <c r="F277" s="344"/>
      <c r="G277" s="346">
        <f t="shared" si="57"/>
        <v>4</v>
      </c>
      <c r="H277" s="344">
        <v>4</v>
      </c>
      <c r="I277" s="344"/>
      <c r="J277" s="346">
        <f t="shared" si="58"/>
        <v>5</v>
      </c>
      <c r="K277" s="344">
        <v>5</v>
      </c>
      <c r="L277" s="344"/>
      <c r="M277" s="346">
        <f t="shared" si="59"/>
        <v>0</v>
      </c>
      <c r="N277" s="346">
        <f t="shared" si="60"/>
        <v>0</v>
      </c>
      <c r="O277" s="346">
        <f t="shared" si="54"/>
        <v>0</v>
      </c>
      <c r="P277" s="346"/>
    </row>
    <row r="278" spans="1:16" s="154" customFormat="1" ht="24" hidden="1" customHeight="1" x14ac:dyDescent="0.25">
      <c r="A278" s="344">
        <v>8</v>
      </c>
      <c r="B278" s="60" t="s">
        <v>491</v>
      </c>
      <c r="C278" s="344" t="s">
        <v>436</v>
      </c>
      <c r="D278" s="346">
        <f t="shared" si="56"/>
        <v>6</v>
      </c>
      <c r="E278" s="344">
        <v>6</v>
      </c>
      <c r="F278" s="344"/>
      <c r="G278" s="346">
        <f t="shared" si="57"/>
        <v>4</v>
      </c>
      <c r="H278" s="344">
        <v>4</v>
      </c>
      <c r="I278" s="344"/>
      <c r="J278" s="346">
        <f t="shared" si="58"/>
        <v>6</v>
      </c>
      <c r="K278" s="344">
        <v>6</v>
      </c>
      <c r="L278" s="344"/>
      <c r="M278" s="346">
        <f t="shared" si="59"/>
        <v>0</v>
      </c>
      <c r="N278" s="346">
        <f t="shared" si="60"/>
        <v>0</v>
      </c>
      <c r="O278" s="346">
        <f t="shared" si="54"/>
        <v>0</v>
      </c>
      <c r="P278" s="346"/>
    </row>
    <row r="279" spans="1:16" s="154" customFormat="1" ht="24" hidden="1" customHeight="1" x14ac:dyDescent="0.25">
      <c r="A279" s="344">
        <v>9</v>
      </c>
      <c r="B279" s="60" t="s">
        <v>408</v>
      </c>
      <c r="C279" s="344" t="s">
        <v>436</v>
      </c>
      <c r="D279" s="346">
        <f t="shared" si="56"/>
        <v>4</v>
      </c>
      <c r="E279" s="344">
        <v>4</v>
      </c>
      <c r="F279" s="344"/>
      <c r="G279" s="346">
        <f t="shared" si="57"/>
        <v>3</v>
      </c>
      <c r="H279" s="344">
        <v>3</v>
      </c>
      <c r="I279" s="344"/>
      <c r="J279" s="346">
        <f t="shared" si="58"/>
        <v>4</v>
      </c>
      <c r="K279" s="344">
        <v>4</v>
      </c>
      <c r="L279" s="344"/>
      <c r="M279" s="346">
        <f t="shared" si="59"/>
        <v>0</v>
      </c>
      <c r="N279" s="346">
        <f t="shared" si="60"/>
        <v>0</v>
      </c>
      <c r="O279" s="346">
        <f t="shared" si="54"/>
        <v>0</v>
      </c>
      <c r="P279" s="346"/>
    </row>
    <row r="280" spans="1:16" s="154" customFormat="1" ht="24" hidden="1" customHeight="1" x14ac:dyDescent="0.25">
      <c r="A280" s="344">
        <v>10</v>
      </c>
      <c r="B280" s="60" t="s">
        <v>402</v>
      </c>
      <c r="C280" s="344" t="s">
        <v>436</v>
      </c>
      <c r="D280" s="346">
        <f t="shared" si="56"/>
        <v>3</v>
      </c>
      <c r="E280" s="344">
        <v>3</v>
      </c>
      <c r="F280" s="344"/>
      <c r="G280" s="346">
        <f t="shared" si="57"/>
        <v>2</v>
      </c>
      <c r="H280" s="344">
        <v>2</v>
      </c>
      <c r="I280" s="344"/>
      <c r="J280" s="346">
        <f t="shared" si="58"/>
        <v>3</v>
      </c>
      <c r="K280" s="344">
        <v>3</v>
      </c>
      <c r="L280" s="344"/>
      <c r="M280" s="346">
        <f t="shared" si="59"/>
        <v>0</v>
      </c>
      <c r="N280" s="346">
        <f t="shared" si="60"/>
        <v>0</v>
      </c>
      <c r="O280" s="346">
        <f t="shared" si="54"/>
        <v>0</v>
      </c>
      <c r="P280" s="346"/>
    </row>
    <row r="281" spans="1:16" s="35" customFormat="1" ht="24" hidden="1" customHeight="1" x14ac:dyDescent="0.25">
      <c r="A281" s="344">
        <v>11</v>
      </c>
      <c r="B281" s="60" t="s">
        <v>458</v>
      </c>
      <c r="C281" s="344" t="s">
        <v>436</v>
      </c>
      <c r="D281" s="346">
        <f t="shared" si="56"/>
        <v>10</v>
      </c>
      <c r="E281" s="344">
        <v>10</v>
      </c>
      <c r="F281" s="344"/>
      <c r="G281" s="346">
        <f t="shared" si="57"/>
        <v>6</v>
      </c>
      <c r="H281" s="344">
        <v>6</v>
      </c>
      <c r="I281" s="344"/>
      <c r="J281" s="346">
        <f t="shared" si="58"/>
        <v>10</v>
      </c>
      <c r="K281" s="344">
        <v>10</v>
      </c>
      <c r="L281" s="344"/>
      <c r="M281" s="346">
        <f t="shared" si="59"/>
        <v>0</v>
      </c>
      <c r="N281" s="346">
        <f t="shared" si="60"/>
        <v>0</v>
      </c>
      <c r="O281" s="346">
        <f t="shared" si="54"/>
        <v>0</v>
      </c>
      <c r="P281" s="346"/>
    </row>
    <row r="282" spans="1:16" s="35" customFormat="1" ht="24" hidden="1" customHeight="1" x14ac:dyDescent="0.25">
      <c r="A282" s="344">
        <v>12</v>
      </c>
      <c r="B282" s="60" t="s">
        <v>492</v>
      </c>
      <c r="C282" s="344" t="s">
        <v>436</v>
      </c>
      <c r="D282" s="346">
        <f t="shared" si="56"/>
        <v>3</v>
      </c>
      <c r="E282" s="344">
        <v>3</v>
      </c>
      <c r="F282" s="344"/>
      <c r="G282" s="346">
        <f t="shared" si="57"/>
        <v>1</v>
      </c>
      <c r="H282" s="344">
        <v>1</v>
      </c>
      <c r="I282" s="344"/>
      <c r="J282" s="346">
        <f t="shared" si="58"/>
        <v>3</v>
      </c>
      <c r="K282" s="344">
        <v>3</v>
      </c>
      <c r="L282" s="344"/>
      <c r="M282" s="346">
        <f t="shared" si="59"/>
        <v>0</v>
      </c>
      <c r="N282" s="346">
        <f t="shared" si="60"/>
        <v>0</v>
      </c>
      <c r="O282" s="346">
        <f t="shared" si="54"/>
        <v>0</v>
      </c>
      <c r="P282" s="346"/>
    </row>
    <row r="283" spans="1:16" s="35" customFormat="1" ht="24" hidden="1" customHeight="1" x14ac:dyDescent="0.25">
      <c r="A283" s="344">
        <v>13</v>
      </c>
      <c r="B283" s="60" t="s">
        <v>407</v>
      </c>
      <c r="C283" s="344" t="s">
        <v>436</v>
      </c>
      <c r="D283" s="346">
        <f t="shared" si="56"/>
        <v>2</v>
      </c>
      <c r="E283" s="344">
        <v>2</v>
      </c>
      <c r="F283" s="344"/>
      <c r="G283" s="346">
        <f t="shared" si="57"/>
        <v>1</v>
      </c>
      <c r="H283" s="344">
        <v>1</v>
      </c>
      <c r="I283" s="344"/>
      <c r="J283" s="346">
        <f t="shared" si="58"/>
        <v>2</v>
      </c>
      <c r="K283" s="344">
        <v>2</v>
      </c>
      <c r="L283" s="344"/>
      <c r="M283" s="346">
        <f t="shared" si="59"/>
        <v>0</v>
      </c>
      <c r="N283" s="346">
        <f t="shared" si="60"/>
        <v>0</v>
      </c>
      <c r="O283" s="346">
        <f t="shared" si="54"/>
        <v>0</v>
      </c>
      <c r="P283" s="346"/>
    </row>
    <row r="284" spans="1:16" s="64" customFormat="1" ht="24" hidden="1" customHeight="1" x14ac:dyDescent="0.25">
      <c r="A284" s="344">
        <v>14</v>
      </c>
      <c r="B284" s="60" t="s">
        <v>493</v>
      </c>
      <c r="C284" s="344" t="s">
        <v>436</v>
      </c>
      <c r="D284" s="346">
        <f t="shared" si="56"/>
        <v>2</v>
      </c>
      <c r="E284" s="344">
        <v>2</v>
      </c>
      <c r="F284" s="344"/>
      <c r="G284" s="346">
        <f t="shared" si="57"/>
        <v>2</v>
      </c>
      <c r="H284" s="344">
        <v>2</v>
      </c>
      <c r="I284" s="344"/>
      <c r="J284" s="346">
        <f t="shared" si="58"/>
        <v>2</v>
      </c>
      <c r="K284" s="344">
        <v>2</v>
      </c>
      <c r="L284" s="344"/>
      <c r="M284" s="346">
        <f t="shared" si="59"/>
        <v>0</v>
      </c>
      <c r="N284" s="346">
        <f t="shared" si="60"/>
        <v>0</v>
      </c>
      <c r="O284" s="346">
        <f t="shared" si="54"/>
        <v>0</v>
      </c>
      <c r="P284" s="346"/>
    </row>
    <row r="285" spans="1:16" s="154" customFormat="1" ht="27.75" customHeight="1" x14ac:dyDescent="0.25">
      <c r="A285" s="346">
        <v>2</v>
      </c>
      <c r="B285" s="134" t="s">
        <v>478</v>
      </c>
      <c r="C285" s="346"/>
      <c r="D285" s="346">
        <f t="shared" si="56"/>
        <v>71</v>
      </c>
      <c r="E285" s="346">
        <v>68</v>
      </c>
      <c r="F285" s="346">
        <f t="shared" ref="F285:L285" si="61">SUM(F286:F298)</f>
        <v>3</v>
      </c>
      <c r="G285" s="346">
        <f t="shared" si="57"/>
        <v>62</v>
      </c>
      <c r="H285" s="346">
        <v>59</v>
      </c>
      <c r="I285" s="346">
        <f t="shared" si="61"/>
        <v>3</v>
      </c>
      <c r="J285" s="346">
        <f t="shared" si="58"/>
        <v>71</v>
      </c>
      <c r="K285" s="346">
        <f t="shared" si="61"/>
        <v>68</v>
      </c>
      <c r="L285" s="346">
        <f t="shared" si="61"/>
        <v>3</v>
      </c>
      <c r="M285" s="346">
        <f t="shared" si="59"/>
        <v>0</v>
      </c>
      <c r="N285" s="346">
        <f t="shared" si="60"/>
        <v>0</v>
      </c>
      <c r="O285" s="346">
        <f t="shared" si="54"/>
        <v>0</v>
      </c>
      <c r="P285" s="346"/>
    </row>
    <row r="286" spans="1:16" s="64" customFormat="1" ht="24" hidden="1" customHeight="1" x14ac:dyDescent="0.25">
      <c r="A286" s="52">
        <v>1</v>
      </c>
      <c r="B286" s="61" t="s">
        <v>469</v>
      </c>
      <c r="C286" s="52"/>
      <c r="D286" s="346">
        <f t="shared" si="56"/>
        <v>4</v>
      </c>
      <c r="E286" s="52">
        <v>4</v>
      </c>
      <c r="F286" s="52">
        <v>0</v>
      </c>
      <c r="G286" s="346">
        <f t="shared" si="57"/>
        <v>4</v>
      </c>
      <c r="H286" s="52">
        <v>4</v>
      </c>
      <c r="I286" s="52">
        <v>0</v>
      </c>
      <c r="J286" s="346">
        <f t="shared" si="58"/>
        <v>4</v>
      </c>
      <c r="K286" s="52">
        <v>4</v>
      </c>
      <c r="L286" s="52">
        <f>F286-I286</f>
        <v>0</v>
      </c>
      <c r="M286" s="346">
        <f t="shared" si="59"/>
        <v>0</v>
      </c>
      <c r="N286" s="346">
        <f t="shared" si="60"/>
        <v>0</v>
      </c>
      <c r="O286" s="346">
        <f t="shared" si="54"/>
        <v>0</v>
      </c>
      <c r="P286" s="346"/>
    </row>
    <row r="287" spans="1:16" s="64" customFormat="1" ht="24" hidden="1" customHeight="1" x14ac:dyDescent="0.25">
      <c r="A287" s="53">
        <v>2</v>
      </c>
      <c r="B287" s="62" t="s">
        <v>470</v>
      </c>
      <c r="C287" s="53"/>
      <c r="D287" s="346">
        <f t="shared" si="56"/>
        <v>3</v>
      </c>
      <c r="E287" s="54">
        <v>3</v>
      </c>
      <c r="F287" s="54">
        <v>0</v>
      </c>
      <c r="G287" s="346">
        <f t="shared" si="57"/>
        <v>3</v>
      </c>
      <c r="H287" s="54">
        <v>3</v>
      </c>
      <c r="I287" s="54">
        <v>0</v>
      </c>
      <c r="J287" s="346">
        <f t="shared" si="58"/>
        <v>3</v>
      </c>
      <c r="K287" s="54">
        <v>3</v>
      </c>
      <c r="L287" s="54">
        <f>F287-I287</f>
        <v>0</v>
      </c>
      <c r="M287" s="346">
        <f t="shared" si="59"/>
        <v>0</v>
      </c>
      <c r="N287" s="346">
        <f t="shared" si="60"/>
        <v>0</v>
      </c>
      <c r="O287" s="346">
        <f t="shared" si="54"/>
        <v>0</v>
      </c>
      <c r="P287" s="346"/>
    </row>
    <row r="288" spans="1:16" s="64" customFormat="1" ht="24" hidden="1" customHeight="1" x14ac:dyDescent="0.25">
      <c r="A288" s="53">
        <v>3</v>
      </c>
      <c r="B288" s="63" t="s">
        <v>471</v>
      </c>
      <c r="C288" s="54"/>
      <c r="D288" s="346">
        <f t="shared" si="56"/>
        <v>10</v>
      </c>
      <c r="E288" s="54">
        <v>7</v>
      </c>
      <c r="F288" s="54">
        <v>3</v>
      </c>
      <c r="G288" s="346">
        <f t="shared" si="57"/>
        <v>8</v>
      </c>
      <c r="H288" s="54">
        <v>5</v>
      </c>
      <c r="I288" s="54">
        <v>3</v>
      </c>
      <c r="J288" s="346">
        <f t="shared" si="58"/>
        <v>10</v>
      </c>
      <c r="K288" s="54">
        <v>7</v>
      </c>
      <c r="L288" s="54">
        <v>3</v>
      </c>
      <c r="M288" s="346">
        <f t="shared" si="59"/>
        <v>0</v>
      </c>
      <c r="N288" s="346">
        <f t="shared" si="60"/>
        <v>0</v>
      </c>
      <c r="O288" s="346">
        <f t="shared" si="54"/>
        <v>0</v>
      </c>
      <c r="P288" s="346"/>
    </row>
    <row r="289" spans="1:272" s="64" customFormat="1" ht="24" hidden="1" customHeight="1" x14ac:dyDescent="0.25">
      <c r="A289" s="53">
        <v>4</v>
      </c>
      <c r="B289" s="63" t="s">
        <v>409</v>
      </c>
      <c r="C289" s="54"/>
      <c r="D289" s="346">
        <f t="shared" si="56"/>
        <v>5</v>
      </c>
      <c r="E289" s="54">
        <v>5</v>
      </c>
      <c r="F289" s="54">
        <v>0</v>
      </c>
      <c r="G289" s="346">
        <f t="shared" si="57"/>
        <v>4</v>
      </c>
      <c r="H289" s="54">
        <v>4</v>
      </c>
      <c r="I289" s="54">
        <v>0</v>
      </c>
      <c r="J289" s="346">
        <f t="shared" si="58"/>
        <v>5</v>
      </c>
      <c r="K289" s="54">
        <v>5</v>
      </c>
      <c r="L289" s="54">
        <f t="shared" ref="L289:L298" si="62">F289-I289</f>
        <v>0</v>
      </c>
      <c r="M289" s="346">
        <f t="shared" si="59"/>
        <v>0</v>
      </c>
      <c r="N289" s="346">
        <f t="shared" si="60"/>
        <v>0</v>
      </c>
      <c r="O289" s="346">
        <f t="shared" si="54"/>
        <v>0</v>
      </c>
      <c r="P289" s="346"/>
    </row>
    <row r="290" spans="1:272" s="64" customFormat="1" ht="24" hidden="1" customHeight="1" x14ac:dyDescent="0.25">
      <c r="A290" s="53">
        <v>5</v>
      </c>
      <c r="B290" s="63" t="s">
        <v>472</v>
      </c>
      <c r="C290" s="54"/>
      <c r="D290" s="346">
        <f t="shared" si="56"/>
        <v>6</v>
      </c>
      <c r="E290" s="54">
        <v>6</v>
      </c>
      <c r="F290" s="54">
        <v>0</v>
      </c>
      <c r="G290" s="346">
        <f t="shared" si="57"/>
        <v>6</v>
      </c>
      <c r="H290" s="54">
        <v>6</v>
      </c>
      <c r="I290" s="54">
        <v>0</v>
      </c>
      <c r="J290" s="346">
        <f t="shared" si="58"/>
        <v>6</v>
      </c>
      <c r="K290" s="54">
        <v>6</v>
      </c>
      <c r="L290" s="54">
        <f t="shared" si="62"/>
        <v>0</v>
      </c>
      <c r="M290" s="346">
        <f t="shared" si="59"/>
        <v>0</v>
      </c>
      <c r="N290" s="346">
        <f t="shared" si="60"/>
        <v>0</v>
      </c>
      <c r="O290" s="346">
        <f t="shared" si="54"/>
        <v>0</v>
      </c>
      <c r="P290" s="346"/>
      <c r="Q290" s="399"/>
      <c r="R290" s="400"/>
      <c r="S290" s="400"/>
      <c r="T290" s="400"/>
      <c r="U290" s="400"/>
    </row>
    <row r="291" spans="1:272" s="64" customFormat="1" ht="24" hidden="1" customHeight="1" x14ac:dyDescent="0.25">
      <c r="A291" s="53">
        <v>6</v>
      </c>
      <c r="B291" s="63" t="s">
        <v>473</v>
      </c>
      <c r="C291" s="54"/>
      <c r="D291" s="346">
        <f t="shared" si="56"/>
        <v>12</v>
      </c>
      <c r="E291" s="54">
        <v>12</v>
      </c>
      <c r="F291" s="54">
        <v>0</v>
      </c>
      <c r="G291" s="346">
        <f t="shared" si="57"/>
        <v>10</v>
      </c>
      <c r="H291" s="54">
        <v>10</v>
      </c>
      <c r="I291" s="54">
        <v>0</v>
      </c>
      <c r="J291" s="346">
        <f t="shared" si="58"/>
        <v>12</v>
      </c>
      <c r="K291" s="54">
        <v>12</v>
      </c>
      <c r="L291" s="54">
        <f t="shared" si="62"/>
        <v>0</v>
      </c>
      <c r="M291" s="346">
        <f t="shared" si="59"/>
        <v>0</v>
      </c>
      <c r="N291" s="346">
        <f t="shared" si="60"/>
        <v>0</v>
      </c>
      <c r="O291" s="346">
        <f t="shared" si="54"/>
        <v>0</v>
      </c>
      <c r="P291" s="346"/>
    </row>
    <row r="292" spans="1:272" s="64" customFormat="1" ht="24" hidden="1" customHeight="1" x14ac:dyDescent="0.25">
      <c r="A292" s="53">
        <v>7</v>
      </c>
      <c r="B292" s="63" t="s">
        <v>474</v>
      </c>
      <c r="C292" s="54"/>
      <c r="D292" s="346">
        <f t="shared" si="56"/>
        <v>7</v>
      </c>
      <c r="E292" s="54">
        <v>7</v>
      </c>
      <c r="F292" s="54">
        <v>0</v>
      </c>
      <c r="G292" s="346">
        <f t="shared" si="57"/>
        <v>6</v>
      </c>
      <c r="H292" s="54">
        <v>6</v>
      </c>
      <c r="I292" s="54">
        <v>0</v>
      </c>
      <c r="J292" s="346">
        <f t="shared" si="58"/>
        <v>7</v>
      </c>
      <c r="K292" s="54">
        <v>7</v>
      </c>
      <c r="L292" s="54">
        <f t="shared" si="62"/>
        <v>0</v>
      </c>
      <c r="M292" s="346">
        <f t="shared" si="59"/>
        <v>0</v>
      </c>
      <c r="N292" s="346">
        <f t="shared" si="60"/>
        <v>0</v>
      </c>
      <c r="O292" s="346">
        <f t="shared" si="54"/>
        <v>0</v>
      </c>
      <c r="P292" s="346"/>
    </row>
    <row r="293" spans="1:272" s="64" customFormat="1" ht="24" hidden="1" customHeight="1" x14ac:dyDescent="0.25">
      <c r="A293" s="53">
        <v>8</v>
      </c>
      <c r="B293" s="63" t="s">
        <v>410</v>
      </c>
      <c r="C293" s="54"/>
      <c r="D293" s="346">
        <f t="shared" si="56"/>
        <v>6</v>
      </c>
      <c r="E293" s="54">
        <v>6</v>
      </c>
      <c r="F293" s="54">
        <v>0</v>
      </c>
      <c r="G293" s="346">
        <f t="shared" si="57"/>
        <v>6</v>
      </c>
      <c r="H293" s="54">
        <v>6</v>
      </c>
      <c r="I293" s="54">
        <v>0</v>
      </c>
      <c r="J293" s="346">
        <f t="shared" si="58"/>
        <v>6</v>
      </c>
      <c r="K293" s="54">
        <v>6</v>
      </c>
      <c r="L293" s="54">
        <f t="shared" si="62"/>
        <v>0</v>
      </c>
      <c r="M293" s="346">
        <f t="shared" si="59"/>
        <v>0</v>
      </c>
      <c r="N293" s="346">
        <f t="shared" si="60"/>
        <v>0</v>
      </c>
      <c r="O293" s="346">
        <f t="shared" si="54"/>
        <v>0</v>
      </c>
      <c r="P293" s="346"/>
      <c r="Q293" s="340"/>
    </row>
    <row r="294" spans="1:272" s="64" customFormat="1" ht="24" hidden="1" customHeight="1" x14ac:dyDescent="0.25">
      <c r="A294" s="53">
        <v>9</v>
      </c>
      <c r="B294" s="63" t="s">
        <v>475</v>
      </c>
      <c r="C294" s="54"/>
      <c r="D294" s="346">
        <f t="shared" si="56"/>
        <v>3</v>
      </c>
      <c r="E294" s="54">
        <v>3</v>
      </c>
      <c r="F294" s="54">
        <v>0</v>
      </c>
      <c r="G294" s="346">
        <f t="shared" si="57"/>
        <v>2</v>
      </c>
      <c r="H294" s="54">
        <v>2</v>
      </c>
      <c r="I294" s="54">
        <v>0</v>
      </c>
      <c r="J294" s="346">
        <f t="shared" si="58"/>
        <v>3</v>
      </c>
      <c r="K294" s="54">
        <v>3</v>
      </c>
      <c r="L294" s="54">
        <f t="shared" si="62"/>
        <v>0</v>
      </c>
      <c r="M294" s="346">
        <f t="shared" si="59"/>
        <v>0</v>
      </c>
      <c r="N294" s="346">
        <f t="shared" si="60"/>
        <v>0</v>
      </c>
      <c r="O294" s="346">
        <f t="shared" si="54"/>
        <v>0</v>
      </c>
      <c r="P294" s="346"/>
      <c r="Q294" s="399"/>
      <c r="R294" s="400"/>
      <c r="S294" s="400"/>
    </row>
    <row r="295" spans="1:272" s="64" customFormat="1" ht="24" hidden="1" customHeight="1" x14ac:dyDescent="0.25">
      <c r="A295" s="53">
        <v>10</v>
      </c>
      <c r="B295" s="63" t="s">
        <v>402</v>
      </c>
      <c r="C295" s="54"/>
      <c r="D295" s="346">
        <f t="shared" si="56"/>
        <v>2</v>
      </c>
      <c r="E295" s="54">
        <v>2</v>
      </c>
      <c r="F295" s="54">
        <v>0</v>
      </c>
      <c r="G295" s="346">
        <f t="shared" si="57"/>
        <v>2</v>
      </c>
      <c r="H295" s="54">
        <v>2</v>
      </c>
      <c r="I295" s="54">
        <v>0</v>
      </c>
      <c r="J295" s="346">
        <f t="shared" si="58"/>
        <v>2</v>
      </c>
      <c r="K295" s="54">
        <v>2</v>
      </c>
      <c r="L295" s="54">
        <f t="shared" si="62"/>
        <v>0</v>
      </c>
      <c r="M295" s="346">
        <f t="shared" si="59"/>
        <v>0</v>
      </c>
      <c r="N295" s="346">
        <f t="shared" si="60"/>
        <v>0</v>
      </c>
      <c r="O295" s="346">
        <f t="shared" si="54"/>
        <v>0</v>
      </c>
      <c r="P295" s="346"/>
    </row>
    <row r="296" spans="1:272" s="64" customFormat="1" ht="24" hidden="1" customHeight="1" x14ac:dyDescent="0.25">
      <c r="A296" s="53">
        <v>11</v>
      </c>
      <c r="B296" s="63" t="s">
        <v>476</v>
      </c>
      <c r="C296" s="54"/>
      <c r="D296" s="346">
        <f t="shared" si="56"/>
        <v>8</v>
      </c>
      <c r="E296" s="54">
        <v>8</v>
      </c>
      <c r="F296" s="54">
        <v>0</v>
      </c>
      <c r="G296" s="346">
        <f t="shared" si="57"/>
        <v>6</v>
      </c>
      <c r="H296" s="54">
        <v>6</v>
      </c>
      <c r="I296" s="54">
        <v>0</v>
      </c>
      <c r="J296" s="346">
        <f t="shared" si="58"/>
        <v>8</v>
      </c>
      <c r="K296" s="54">
        <v>8</v>
      </c>
      <c r="L296" s="54">
        <f t="shared" si="62"/>
        <v>0</v>
      </c>
      <c r="M296" s="346">
        <f t="shared" si="59"/>
        <v>0</v>
      </c>
      <c r="N296" s="346">
        <f t="shared" si="60"/>
        <v>0</v>
      </c>
      <c r="O296" s="346">
        <f t="shared" si="54"/>
        <v>0</v>
      </c>
      <c r="P296" s="346"/>
      <c r="Q296" s="399"/>
      <c r="R296" s="400"/>
      <c r="S296" s="400"/>
    </row>
    <row r="297" spans="1:272" s="64" customFormat="1" ht="24" hidden="1" customHeight="1" x14ac:dyDescent="0.25">
      <c r="A297" s="53">
        <v>12</v>
      </c>
      <c r="B297" s="63" t="s">
        <v>477</v>
      </c>
      <c r="C297" s="54"/>
      <c r="D297" s="346">
        <f t="shared" si="56"/>
        <v>3</v>
      </c>
      <c r="E297" s="54">
        <v>3</v>
      </c>
      <c r="F297" s="54">
        <v>0</v>
      </c>
      <c r="G297" s="346">
        <f t="shared" si="57"/>
        <v>3</v>
      </c>
      <c r="H297" s="54">
        <v>3</v>
      </c>
      <c r="I297" s="54">
        <v>0</v>
      </c>
      <c r="J297" s="346">
        <f t="shared" si="58"/>
        <v>3</v>
      </c>
      <c r="K297" s="54">
        <v>3</v>
      </c>
      <c r="L297" s="54">
        <f t="shared" si="62"/>
        <v>0</v>
      </c>
      <c r="M297" s="346">
        <f t="shared" si="59"/>
        <v>0</v>
      </c>
      <c r="N297" s="346">
        <f t="shared" si="60"/>
        <v>0</v>
      </c>
      <c r="O297" s="346">
        <f t="shared" si="54"/>
        <v>0</v>
      </c>
      <c r="P297" s="346"/>
    </row>
    <row r="298" spans="1:272" s="64" customFormat="1" ht="24" hidden="1" customHeight="1" x14ac:dyDescent="0.25">
      <c r="A298" s="55">
        <v>13</v>
      </c>
      <c r="B298" s="65" t="s">
        <v>407</v>
      </c>
      <c r="C298" s="55"/>
      <c r="D298" s="346">
        <f t="shared" si="56"/>
        <v>2</v>
      </c>
      <c r="E298" s="55">
        <v>2</v>
      </c>
      <c r="F298" s="55">
        <v>0</v>
      </c>
      <c r="G298" s="346">
        <f t="shared" si="57"/>
        <v>2</v>
      </c>
      <c r="H298" s="55">
        <v>2</v>
      </c>
      <c r="I298" s="55">
        <v>0</v>
      </c>
      <c r="J298" s="346">
        <f t="shared" si="58"/>
        <v>2</v>
      </c>
      <c r="K298" s="55">
        <v>2</v>
      </c>
      <c r="L298" s="55">
        <f t="shared" si="62"/>
        <v>0</v>
      </c>
      <c r="M298" s="346">
        <f t="shared" si="59"/>
        <v>0</v>
      </c>
      <c r="N298" s="346">
        <f t="shared" si="60"/>
        <v>0</v>
      </c>
      <c r="O298" s="346">
        <f t="shared" si="54"/>
        <v>0</v>
      </c>
      <c r="P298" s="346"/>
    </row>
    <row r="299" spans="1:272" s="157" customFormat="1" ht="26.25" customHeight="1" x14ac:dyDescent="0.25">
      <c r="A299" s="346">
        <v>3</v>
      </c>
      <c r="B299" s="134" t="s">
        <v>413</v>
      </c>
      <c r="C299" s="346" t="s">
        <v>70</v>
      </c>
      <c r="D299" s="346">
        <f t="shared" si="56"/>
        <v>92</v>
      </c>
      <c r="E299" s="346">
        <f t="shared" ref="E299:I299" si="63">SUM(E300:E314)</f>
        <v>88</v>
      </c>
      <c r="F299" s="346">
        <f t="shared" si="63"/>
        <v>4</v>
      </c>
      <c r="G299" s="346">
        <f t="shared" si="57"/>
        <v>84</v>
      </c>
      <c r="H299" s="346">
        <f t="shared" si="63"/>
        <v>81</v>
      </c>
      <c r="I299" s="346">
        <f t="shared" si="63"/>
        <v>3</v>
      </c>
      <c r="J299" s="346">
        <f t="shared" si="58"/>
        <v>90</v>
      </c>
      <c r="K299" s="346">
        <v>86</v>
      </c>
      <c r="L299" s="346">
        <v>4</v>
      </c>
      <c r="M299" s="346">
        <f t="shared" si="59"/>
        <v>-2</v>
      </c>
      <c r="N299" s="346">
        <f t="shared" si="60"/>
        <v>-2</v>
      </c>
      <c r="O299" s="346">
        <f t="shared" si="54"/>
        <v>0</v>
      </c>
      <c r="P299" s="346"/>
      <c r="Q299" s="329"/>
      <c r="R299" s="167"/>
      <c r="S299" s="167"/>
      <c r="T299" s="167"/>
      <c r="U299" s="167"/>
      <c r="V299" s="167"/>
      <c r="W299" s="167"/>
      <c r="X299" s="327"/>
    </row>
    <row r="300" spans="1:272" s="339" customFormat="1" ht="24" hidden="1" customHeight="1" x14ac:dyDescent="0.25">
      <c r="A300" s="344">
        <v>1</v>
      </c>
      <c r="B300" s="158" t="s">
        <v>398</v>
      </c>
      <c r="C300" s="56"/>
      <c r="D300" s="346">
        <f t="shared" si="56"/>
        <v>2</v>
      </c>
      <c r="E300" s="56">
        <v>2</v>
      </c>
      <c r="F300" s="56">
        <v>0</v>
      </c>
      <c r="G300" s="346">
        <f t="shared" si="57"/>
        <v>2</v>
      </c>
      <c r="H300" s="344">
        <v>2</v>
      </c>
      <c r="I300" s="344">
        <v>0</v>
      </c>
      <c r="J300" s="346">
        <f t="shared" si="58"/>
        <v>2</v>
      </c>
      <c r="K300" s="56">
        <v>2</v>
      </c>
      <c r="L300" s="56">
        <v>0</v>
      </c>
      <c r="M300" s="346">
        <f t="shared" si="59"/>
        <v>0</v>
      </c>
      <c r="N300" s="346">
        <f t="shared" si="60"/>
        <v>0</v>
      </c>
      <c r="O300" s="346">
        <f t="shared" si="54"/>
        <v>0</v>
      </c>
      <c r="P300" s="346"/>
      <c r="Q300" s="328"/>
      <c r="R300" s="328"/>
      <c r="S300" s="328"/>
      <c r="T300" s="328"/>
      <c r="U300" s="328"/>
      <c r="V300" s="328"/>
      <c r="W300" s="328"/>
      <c r="IX300" s="344" t="s">
        <v>10</v>
      </c>
      <c r="IY300" s="344" t="s">
        <v>24</v>
      </c>
      <c r="IZ300" s="344"/>
      <c r="JA300" s="344"/>
      <c r="JB300" s="344"/>
      <c r="JC300" s="344"/>
      <c r="JD300" s="344"/>
      <c r="JE300" s="344"/>
      <c r="JF300" s="344"/>
      <c r="JG300" s="344"/>
      <c r="JH300" s="344"/>
      <c r="JI300" s="344"/>
      <c r="JJ300" s="344"/>
      <c r="JK300" s="344"/>
      <c r="JL300" s="344"/>
    </row>
    <row r="301" spans="1:272" s="339" customFormat="1" ht="24" hidden="1" customHeight="1" x14ac:dyDescent="0.25">
      <c r="A301" s="344">
        <v>2</v>
      </c>
      <c r="B301" s="158" t="s">
        <v>399</v>
      </c>
      <c r="C301" s="56"/>
      <c r="D301" s="346">
        <f t="shared" si="56"/>
        <v>4</v>
      </c>
      <c r="E301" s="56">
        <v>4</v>
      </c>
      <c r="F301" s="56">
        <v>0</v>
      </c>
      <c r="G301" s="346">
        <f t="shared" si="57"/>
        <v>4</v>
      </c>
      <c r="H301" s="344">
        <v>4</v>
      </c>
      <c r="I301" s="344">
        <v>0</v>
      </c>
      <c r="J301" s="346">
        <f t="shared" si="58"/>
        <v>4</v>
      </c>
      <c r="K301" s="56">
        <v>4</v>
      </c>
      <c r="L301" s="56">
        <v>0</v>
      </c>
      <c r="M301" s="346">
        <f t="shared" si="59"/>
        <v>0</v>
      </c>
      <c r="N301" s="346">
        <f t="shared" si="60"/>
        <v>0</v>
      </c>
      <c r="O301" s="346">
        <f t="shared" si="54"/>
        <v>0</v>
      </c>
      <c r="P301" s="346"/>
      <c r="IX301" s="344">
        <v>1</v>
      </c>
      <c r="IY301" s="344" t="s">
        <v>17</v>
      </c>
      <c r="IZ301" s="344"/>
      <c r="JA301" s="344"/>
      <c r="JB301" s="344"/>
      <c r="JC301" s="344"/>
      <c r="JD301" s="344"/>
      <c r="JE301" s="344"/>
      <c r="JF301" s="344"/>
      <c r="JG301" s="344"/>
      <c r="JH301" s="344"/>
      <c r="JI301" s="344"/>
      <c r="JJ301" s="344"/>
      <c r="JK301" s="344"/>
      <c r="JL301" s="344"/>
    </row>
    <row r="302" spans="1:272" s="339" customFormat="1" ht="24" hidden="1" customHeight="1" x14ac:dyDescent="0.25">
      <c r="A302" s="344">
        <v>3</v>
      </c>
      <c r="B302" s="158" t="s">
        <v>400</v>
      </c>
      <c r="C302" s="56"/>
      <c r="D302" s="346">
        <f t="shared" si="56"/>
        <v>2</v>
      </c>
      <c r="E302" s="56">
        <v>2</v>
      </c>
      <c r="F302" s="56">
        <v>0</v>
      </c>
      <c r="G302" s="346">
        <f t="shared" si="57"/>
        <v>2</v>
      </c>
      <c r="H302" s="344">
        <v>2</v>
      </c>
      <c r="I302" s="344">
        <v>0</v>
      </c>
      <c r="J302" s="346">
        <f t="shared" si="58"/>
        <v>2</v>
      </c>
      <c r="K302" s="56">
        <v>2</v>
      </c>
      <c r="L302" s="56">
        <v>0</v>
      </c>
      <c r="M302" s="346">
        <f t="shared" si="59"/>
        <v>0</v>
      </c>
      <c r="N302" s="346">
        <f t="shared" si="60"/>
        <v>0</v>
      </c>
      <c r="O302" s="346">
        <f t="shared" si="54"/>
        <v>0</v>
      </c>
      <c r="P302" s="346"/>
      <c r="IX302" s="344">
        <v>2</v>
      </c>
      <c r="IY302" s="344" t="s">
        <v>18</v>
      </c>
      <c r="IZ302" s="344"/>
      <c r="JA302" s="344"/>
      <c r="JB302" s="344"/>
      <c r="JC302" s="344"/>
      <c r="JD302" s="344"/>
      <c r="JE302" s="344"/>
      <c r="JF302" s="344"/>
      <c r="JG302" s="344"/>
      <c r="JH302" s="344"/>
      <c r="JI302" s="344"/>
      <c r="JJ302" s="344"/>
      <c r="JK302" s="344"/>
      <c r="JL302" s="344"/>
    </row>
    <row r="303" spans="1:272" s="339" customFormat="1" ht="24" hidden="1" customHeight="1" x14ac:dyDescent="0.25">
      <c r="A303" s="344">
        <v>4</v>
      </c>
      <c r="B303" s="158" t="s">
        <v>401</v>
      </c>
      <c r="C303" s="56"/>
      <c r="D303" s="346">
        <f t="shared" si="56"/>
        <v>10</v>
      </c>
      <c r="E303" s="56">
        <v>6</v>
      </c>
      <c r="F303" s="56">
        <v>4</v>
      </c>
      <c r="G303" s="346">
        <f t="shared" si="57"/>
        <v>9</v>
      </c>
      <c r="H303" s="344">
        <v>6</v>
      </c>
      <c r="I303" s="344">
        <v>3</v>
      </c>
      <c r="J303" s="346">
        <f t="shared" si="58"/>
        <v>10</v>
      </c>
      <c r="K303" s="56">
        <v>6</v>
      </c>
      <c r="L303" s="56">
        <v>4</v>
      </c>
      <c r="M303" s="346">
        <f t="shared" si="59"/>
        <v>0</v>
      </c>
      <c r="N303" s="346">
        <f t="shared" si="60"/>
        <v>0</v>
      </c>
      <c r="O303" s="346">
        <f t="shared" si="54"/>
        <v>0</v>
      </c>
      <c r="P303" s="346"/>
      <c r="IX303" s="344"/>
      <c r="IY303" s="344"/>
      <c r="IZ303" s="344"/>
      <c r="JA303" s="344"/>
      <c r="JB303" s="344"/>
      <c r="JC303" s="344"/>
      <c r="JD303" s="344"/>
      <c r="JE303" s="344"/>
      <c r="JF303" s="344"/>
      <c r="JG303" s="344"/>
      <c r="JH303" s="344"/>
      <c r="JI303" s="344"/>
      <c r="JJ303" s="344"/>
      <c r="JK303" s="344"/>
      <c r="JL303" s="344"/>
    </row>
    <row r="304" spans="1:272" s="339" customFormat="1" ht="24" hidden="1" customHeight="1" x14ac:dyDescent="0.25">
      <c r="A304" s="344">
        <v>5</v>
      </c>
      <c r="B304" s="159" t="s">
        <v>402</v>
      </c>
      <c r="C304" s="56"/>
      <c r="D304" s="346">
        <f t="shared" si="56"/>
        <v>4</v>
      </c>
      <c r="E304" s="56">
        <v>4</v>
      </c>
      <c r="F304" s="56">
        <v>0</v>
      </c>
      <c r="G304" s="346">
        <f t="shared" si="57"/>
        <v>4</v>
      </c>
      <c r="H304" s="344">
        <v>4</v>
      </c>
      <c r="I304" s="344">
        <v>0</v>
      </c>
      <c r="J304" s="346">
        <f t="shared" si="58"/>
        <v>4</v>
      </c>
      <c r="K304" s="56">
        <v>4</v>
      </c>
      <c r="L304" s="56">
        <v>0</v>
      </c>
      <c r="M304" s="346">
        <f t="shared" si="59"/>
        <v>0</v>
      </c>
      <c r="N304" s="346">
        <f t="shared" si="60"/>
        <v>0</v>
      </c>
      <c r="O304" s="346">
        <f t="shared" si="54"/>
        <v>0</v>
      </c>
      <c r="P304" s="346"/>
      <c r="IX304" s="401" t="s">
        <v>47</v>
      </c>
      <c r="IY304" s="401"/>
      <c r="IZ304" s="401"/>
      <c r="JA304" s="401"/>
      <c r="JB304" s="401"/>
      <c r="JC304" s="401"/>
      <c r="JD304" s="401"/>
      <c r="JE304" s="401"/>
      <c r="JF304" s="401"/>
      <c r="JG304" s="401"/>
      <c r="JH304" s="401"/>
      <c r="JI304" s="401"/>
      <c r="JJ304" s="401"/>
      <c r="JK304" s="401"/>
      <c r="JL304" s="401"/>
    </row>
    <row r="305" spans="1:272" s="339" customFormat="1" ht="24" hidden="1" customHeight="1" x14ac:dyDescent="0.25">
      <c r="A305" s="344">
        <v>6</v>
      </c>
      <c r="B305" s="159" t="s">
        <v>403</v>
      </c>
      <c r="C305" s="56"/>
      <c r="D305" s="346">
        <f t="shared" si="56"/>
        <v>7</v>
      </c>
      <c r="E305" s="56">
        <v>7</v>
      </c>
      <c r="F305" s="56">
        <v>0</v>
      </c>
      <c r="G305" s="346">
        <f t="shared" si="57"/>
        <v>6</v>
      </c>
      <c r="H305" s="344">
        <v>6</v>
      </c>
      <c r="I305" s="344">
        <v>0</v>
      </c>
      <c r="J305" s="346">
        <f t="shared" si="58"/>
        <v>7</v>
      </c>
      <c r="K305" s="56">
        <v>7</v>
      </c>
      <c r="L305" s="56">
        <v>0</v>
      </c>
      <c r="M305" s="346">
        <f t="shared" si="59"/>
        <v>0</v>
      </c>
      <c r="N305" s="346">
        <f t="shared" si="60"/>
        <v>0</v>
      </c>
      <c r="O305" s="346">
        <f t="shared" si="54"/>
        <v>0</v>
      </c>
      <c r="P305" s="346"/>
      <c r="IX305" s="384" t="s">
        <v>50</v>
      </c>
      <c r="IY305" s="384"/>
      <c r="IZ305" s="384"/>
      <c r="JA305" s="384"/>
      <c r="JB305" s="384"/>
      <c r="JC305" s="384"/>
      <c r="JD305" s="384"/>
      <c r="JE305" s="384"/>
      <c r="JF305" s="384"/>
      <c r="JG305" s="384"/>
      <c r="JH305" s="384"/>
      <c r="JI305" s="384"/>
      <c r="JJ305" s="384"/>
      <c r="JK305" s="384"/>
      <c r="JL305" s="384"/>
    </row>
    <row r="306" spans="1:272" s="339" customFormat="1" ht="24" hidden="1" customHeight="1" x14ac:dyDescent="0.25">
      <c r="A306" s="344">
        <v>7</v>
      </c>
      <c r="B306" s="159" t="s">
        <v>404</v>
      </c>
      <c r="C306" s="56"/>
      <c r="D306" s="346">
        <f t="shared" si="56"/>
        <v>8</v>
      </c>
      <c r="E306" s="56">
        <v>8</v>
      </c>
      <c r="F306" s="56">
        <v>0</v>
      </c>
      <c r="G306" s="346">
        <f t="shared" si="57"/>
        <v>9</v>
      </c>
      <c r="H306" s="344">
        <v>9</v>
      </c>
      <c r="I306" s="344">
        <v>0</v>
      </c>
      <c r="J306" s="346">
        <f t="shared" si="58"/>
        <v>8</v>
      </c>
      <c r="K306" s="56">
        <v>8</v>
      </c>
      <c r="L306" s="56">
        <v>0</v>
      </c>
      <c r="M306" s="346">
        <f t="shared" si="59"/>
        <v>0</v>
      </c>
      <c r="N306" s="346">
        <f t="shared" si="60"/>
        <v>0</v>
      </c>
      <c r="O306" s="346">
        <f t="shared" si="54"/>
        <v>0</v>
      </c>
      <c r="P306" s="346"/>
    </row>
    <row r="307" spans="1:272" s="339" customFormat="1" ht="24" hidden="1" customHeight="1" x14ac:dyDescent="0.25">
      <c r="A307" s="344">
        <v>8</v>
      </c>
      <c r="B307" s="159" t="s">
        <v>405</v>
      </c>
      <c r="C307" s="56"/>
      <c r="D307" s="346">
        <f t="shared" si="56"/>
        <v>4</v>
      </c>
      <c r="E307" s="56">
        <v>4</v>
      </c>
      <c r="F307" s="56">
        <v>0</v>
      </c>
      <c r="G307" s="346">
        <f t="shared" si="57"/>
        <v>4</v>
      </c>
      <c r="H307" s="344">
        <v>4</v>
      </c>
      <c r="I307" s="344">
        <v>0</v>
      </c>
      <c r="J307" s="346">
        <f t="shared" si="58"/>
        <v>4</v>
      </c>
      <c r="K307" s="56">
        <v>4</v>
      </c>
      <c r="L307" s="56">
        <v>0</v>
      </c>
      <c r="M307" s="346">
        <f t="shared" si="59"/>
        <v>0</v>
      </c>
      <c r="N307" s="346">
        <f t="shared" si="60"/>
        <v>0</v>
      </c>
      <c r="O307" s="346">
        <f t="shared" si="54"/>
        <v>0</v>
      </c>
      <c r="P307" s="346"/>
      <c r="IY307" s="339" t="s">
        <v>19</v>
      </c>
      <c r="JD307" s="398" t="s">
        <v>20</v>
      </c>
      <c r="JE307" s="398"/>
      <c r="JF307" s="398"/>
      <c r="JG307" s="398"/>
      <c r="JH307" s="398"/>
      <c r="JI307" s="398"/>
      <c r="JJ307" s="398"/>
      <c r="JK307" s="398"/>
      <c r="JL307" s="398"/>
    </row>
    <row r="308" spans="1:272" s="339" customFormat="1" ht="24" hidden="1" customHeight="1" x14ac:dyDescent="0.25">
      <c r="A308" s="344">
        <v>9</v>
      </c>
      <c r="B308" s="160" t="s">
        <v>406</v>
      </c>
      <c r="C308" s="42"/>
      <c r="D308" s="346">
        <f t="shared" si="56"/>
        <v>12</v>
      </c>
      <c r="E308" s="56">
        <v>12</v>
      </c>
      <c r="F308" s="56">
        <v>0</v>
      </c>
      <c r="G308" s="346">
        <f t="shared" si="57"/>
        <v>11</v>
      </c>
      <c r="H308" s="344">
        <v>11</v>
      </c>
      <c r="I308" s="344">
        <v>0</v>
      </c>
      <c r="J308" s="346">
        <f t="shared" si="58"/>
        <v>12</v>
      </c>
      <c r="K308" s="56">
        <v>12</v>
      </c>
      <c r="L308" s="56">
        <v>0</v>
      </c>
      <c r="M308" s="346">
        <f t="shared" si="59"/>
        <v>0</v>
      </c>
      <c r="N308" s="346">
        <f t="shared" si="60"/>
        <v>0</v>
      </c>
      <c r="O308" s="346">
        <f t="shared" si="54"/>
        <v>0</v>
      </c>
      <c r="P308" s="346"/>
    </row>
    <row r="309" spans="1:272" s="339" customFormat="1" ht="24" hidden="1" customHeight="1" x14ac:dyDescent="0.25">
      <c r="A309" s="344">
        <v>10</v>
      </c>
      <c r="B309" s="159" t="s">
        <v>407</v>
      </c>
      <c r="C309" s="56"/>
      <c r="D309" s="346">
        <f t="shared" si="56"/>
        <v>2</v>
      </c>
      <c r="E309" s="56">
        <v>2</v>
      </c>
      <c r="F309" s="56">
        <v>0</v>
      </c>
      <c r="G309" s="346">
        <f t="shared" si="57"/>
        <v>1</v>
      </c>
      <c r="H309" s="344">
        <v>1</v>
      </c>
      <c r="I309" s="344">
        <v>0</v>
      </c>
      <c r="J309" s="346">
        <f t="shared" si="58"/>
        <v>2</v>
      </c>
      <c r="K309" s="56">
        <v>2</v>
      </c>
      <c r="L309" s="56">
        <v>0</v>
      </c>
      <c r="M309" s="346">
        <f t="shared" si="59"/>
        <v>0</v>
      </c>
      <c r="N309" s="346">
        <f t="shared" si="60"/>
        <v>0</v>
      </c>
      <c r="O309" s="346">
        <f t="shared" si="54"/>
        <v>0</v>
      </c>
      <c r="P309" s="346"/>
    </row>
    <row r="310" spans="1:272" s="339" customFormat="1" ht="24" hidden="1" customHeight="1" x14ac:dyDescent="0.25">
      <c r="A310" s="344">
        <v>11</v>
      </c>
      <c r="B310" s="159" t="s">
        <v>408</v>
      </c>
      <c r="C310" s="56"/>
      <c r="D310" s="346">
        <f t="shared" si="56"/>
        <v>4</v>
      </c>
      <c r="E310" s="56">
        <v>4</v>
      </c>
      <c r="F310" s="56">
        <v>0</v>
      </c>
      <c r="G310" s="346">
        <f t="shared" si="57"/>
        <v>4</v>
      </c>
      <c r="H310" s="344">
        <v>4</v>
      </c>
      <c r="I310" s="344">
        <v>0</v>
      </c>
      <c r="J310" s="346">
        <f t="shared" si="58"/>
        <v>4</v>
      </c>
      <c r="K310" s="56">
        <v>4</v>
      </c>
      <c r="L310" s="56">
        <v>0</v>
      </c>
      <c r="M310" s="346">
        <f t="shared" si="59"/>
        <v>0</v>
      </c>
      <c r="N310" s="346">
        <f t="shared" si="60"/>
        <v>0</v>
      </c>
      <c r="O310" s="346">
        <f t="shared" si="54"/>
        <v>0</v>
      </c>
      <c r="P310" s="346"/>
    </row>
    <row r="311" spans="1:272" s="339" customFormat="1" ht="24" hidden="1" customHeight="1" x14ac:dyDescent="0.25">
      <c r="A311" s="344">
        <v>12</v>
      </c>
      <c r="B311" s="159" t="s">
        <v>409</v>
      </c>
      <c r="C311" s="56"/>
      <c r="D311" s="346">
        <f t="shared" si="56"/>
        <v>7</v>
      </c>
      <c r="E311" s="56">
        <v>7</v>
      </c>
      <c r="F311" s="56">
        <v>0</v>
      </c>
      <c r="G311" s="346">
        <f t="shared" si="57"/>
        <v>6</v>
      </c>
      <c r="H311" s="344">
        <v>6</v>
      </c>
      <c r="I311" s="344">
        <v>0</v>
      </c>
      <c r="J311" s="346">
        <f t="shared" si="58"/>
        <v>7</v>
      </c>
      <c r="K311" s="56">
        <v>7</v>
      </c>
      <c r="L311" s="56">
        <v>0</v>
      </c>
      <c r="M311" s="346">
        <f t="shared" si="59"/>
        <v>0</v>
      </c>
      <c r="N311" s="346">
        <f t="shared" si="60"/>
        <v>0</v>
      </c>
      <c r="O311" s="346">
        <f t="shared" si="54"/>
        <v>0</v>
      </c>
      <c r="P311" s="346"/>
    </row>
    <row r="312" spans="1:272" s="339" customFormat="1" ht="24" hidden="1" customHeight="1" x14ac:dyDescent="0.25">
      <c r="A312" s="344">
        <v>13</v>
      </c>
      <c r="B312" s="159" t="s">
        <v>410</v>
      </c>
      <c r="C312" s="56"/>
      <c r="D312" s="346">
        <f t="shared" si="56"/>
        <v>7</v>
      </c>
      <c r="E312" s="56">
        <v>7</v>
      </c>
      <c r="F312" s="56">
        <v>0</v>
      </c>
      <c r="G312" s="346">
        <f t="shared" si="57"/>
        <v>6</v>
      </c>
      <c r="H312" s="344">
        <v>6</v>
      </c>
      <c r="I312" s="344">
        <v>0</v>
      </c>
      <c r="J312" s="346">
        <f t="shared" si="58"/>
        <v>7</v>
      </c>
      <c r="K312" s="56">
        <v>7</v>
      </c>
      <c r="L312" s="56">
        <v>0</v>
      </c>
      <c r="M312" s="346">
        <f t="shared" si="59"/>
        <v>0</v>
      </c>
      <c r="N312" s="346">
        <f t="shared" si="60"/>
        <v>0</v>
      </c>
      <c r="O312" s="346">
        <f t="shared" si="54"/>
        <v>0</v>
      </c>
      <c r="P312" s="346"/>
    </row>
    <row r="313" spans="1:272" s="339" customFormat="1" ht="24" hidden="1" customHeight="1" x14ac:dyDescent="0.25">
      <c r="A313" s="344">
        <v>14</v>
      </c>
      <c r="B313" s="159" t="s">
        <v>411</v>
      </c>
      <c r="C313" s="56"/>
      <c r="D313" s="346">
        <f t="shared" si="56"/>
        <v>8</v>
      </c>
      <c r="E313" s="56">
        <v>8</v>
      </c>
      <c r="F313" s="56">
        <v>0</v>
      </c>
      <c r="G313" s="346">
        <f t="shared" si="57"/>
        <v>7</v>
      </c>
      <c r="H313" s="344">
        <v>7</v>
      </c>
      <c r="I313" s="344">
        <v>0</v>
      </c>
      <c r="J313" s="346">
        <f t="shared" si="58"/>
        <v>8</v>
      </c>
      <c r="K313" s="56">
        <v>8</v>
      </c>
      <c r="L313" s="56">
        <v>0</v>
      </c>
      <c r="M313" s="346">
        <f t="shared" si="59"/>
        <v>0</v>
      </c>
      <c r="N313" s="346">
        <f t="shared" si="60"/>
        <v>0</v>
      </c>
      <c r="O313" s="346">
        <f t="shared" si="54"/>
        <v>0</v>
      </c>
      <c r="P313" s="346"/>
    </row>
    <row r="314" spans="1:272" s="339" customFormat="1" ht="24" hidden="1" customHeight="1" x14ac:dyDescent="0.25">
      <c r="A314" s="344">
        <v>15</v>
      </c>
      <c r="B314" s="159" t="s">
        <v>412</v>
      </c>
      <c r="C314" s="56"/>
      <c r="D314" s="346">
        <f t="shared" si="56"/>
        <v>11</v>
      </c>
      <c r="E314" s="56">
        <v>11</v>
      </c>
      <c r="F314" s="56">
        <v>0</v>
      </c>
      <c r="G314" s="346">
        <f t="shared" si="57"/>
        <v>9</v>
      </c>
      <c r="H314" s="344">
        <v>9</v>
      </c>
      <c r="I314" s="344">
        <v>0</v>
      </c>
      <c r="J314" s="346">
        <f t="shared" si="58"/>
        <v>11</v>
      </c>
      <c r="K314" s="56">
        <v>11</v>
      </c>
      <c r="L314" s="56">
        <v>0</v>
      </c>
      <c r="M314" s="346">
        <f t="shared" si="59"/>
        <v>0</v>
      </c>
      <c r="N314" s="346">
        <f t="shared" si="60"/>
        <v>0</v>
      </c>
      <c r="O314" s="346">
        <f t="shared" si="54"/>
        <v>0</v>
      </c>
      <c r="P314" s="346"/>
    </row>
    <row r="315" spans="1:272" s="163" customFormat="1" ht="31.5" customHeight="1" x14ac:dyDescent="0.25">
      <c r="A315" s="161">
        <v>4</v>
      </c>
      <c r="B315" s="162" t="s">
        <v>459</v>
      </c>
      <c r="C315" s="161"/>
      <c r="D315" s="346">
        <f t="shared" si="56"/>
        <v>99</v>
      </c>
      <c r="E315" s="161">
        <f t="shared" ref="E315:L315" si="64">SUM(E316:E328)</f>
        <v>95</v>
      </c>
      <c r="F315" s="161">
        <f t="shared" si="64"/>
        <v>4</v>
      </c>
      <c r="G315" s="346">
        <f t="shared" si="57"/>
        <v>92</v>
      </c>
      <c r="H315" s="161">
        <f t="shared" si="64"/>
        <v>89</v>
      </c>
      <c r="I315" s="161">
        <f t="shared" si="64"/>
        <v>3</v>
      </c>
      <c r="J315" s="346">
        <f t="shared" si="58"/>
        <v>97</v>
      </c>
      <c r="K315" s="161">
        <v>93</v>
      </c>
      <c r="L315" s="161">
        <f t="shared" si="64"/>
        <v>4</v>
      </c>
      <c r="M315" s="346">
        <f t="shared" si="59"/>
        <v>-2</v>
      </c>
      <c r="N315" s="346">
        <f t="shared" si="60"/>
        <v>-2</v>
      </c>
      <c r="O315" s="346">
        <f t="shared" si="54"/>
        <v>0</v>
      </c>
      <c r="P315" s="346"/>
      <c r="T315" s="164"/>
      <c r="U315" s="164"/>
    </row>
    <row r="316" spans="1:272" s="167" customFormat="1" ht="24" hidden="1" customHeight="1" x14ac:dyDescent="0.25">
      <c r="A316" s="70">
        <v>1</v>
      </c>
      <c r="B316" s="165" t="s">
        <v>460</v>
      </c>
      <c r="C316" s="166"/>
      <c r="D316" s="69">
        <f t="shared" si="56"/>
        <v>7</v>
      </c>
      <c r="E316" s="70">
        <v>7</v>
      </c>
      <c r="F316" s="70">
        <v>0</v>
      </c>
      <c r="G316" s="69">
        <f t="shared" si="57"/>
        <v>6</v>
      </c>
      <c r="H316" s="53">
        <v>6</v>
      </c>
      <c r="I316" s="70">
        <v>0</v>
      </c>
      <c r="J316" s="69">
        <f t="shared" si="58"/>
        <v>7</v>
      </c>
      <c r="K316" s="53">
        <v>7</v>
      </c>
      <c r="L316" s="70">
        <v>0</v>
      </c>
      <c r="M316" s="69">
        <f t="shared" si="59"/>
        <v>0</v>
      </c>
      <c r="N316" s="69">
        <f t="shared" si="60"/>
        <v>0</v>
      </c>
      <c r="O316" s="346">
        <f t="shared" si="54"/>
        <v>0</v>
      </c>
      <c r="P316" s="69"/>
      <c r="T316" s="168"/>
      <c r="U316" s="168"/>
    </row>
    <row r="317" spans="1:272" s="170" customFormat="1" ht="24" hidden="1" customHeight="1" x14ac:dyDescent="0.25">
      <c r="A317" s="29">
        <v>2</v>
      </c>
      <c r="B317" s="169" t="s">
        <v>409</v>
      </c>
      <c r="C317" s="29"/>
      <c r="D317" s="346">
        <f t="shared" si="56"/>
        <v>7</v>
      </c>
      <c r="E317" s="29">
        <v>7</v>
      </c>
      <c r="F317" s="29">
        <v>0</v>
      </c>
      <c r="G317" s="346">
        <f t="shared" si="57"/>
        <v>6</v>
      </c>
      <c r="H317" s="54">
        <v>6</v>
      </c>
      <c r="I317" s="29">
        <v>0</v>
      </c>
      <c r="J317" s="346">
        <f t="shared" si="58"/>
        <v>7</v>
      </c>
      <c r="K317" s="54">
        <v>7</v>
      </c>
      <c r="L317" s="29">
        <v>0</v>
      </c>
      <c r="M317" s="346">
        <f t="shared" si="59"/>
        <v>0</v>
      </c>
      <c r="N317" s="346">
        <f t="shared" si="60"/>
        <v>0</v>
      </c>
      <c r="O317" s="346">
        <f t="shared" si="54"/>
        <v>0</v>
      </c>
      <c r="P317" s="346"/>
      <c r="T317" s="168"/>
      <c r="U317" s="168"/>
    </row>
    <row r="318" spans="1:272" s="170" customFormat="1" ht="24" hidden="1" customHeight="1" x14ac:dyDescent="0.25">
      <c r="A318" s="29">
        <v>3</v>
      </c>
      <c r="B318" s="171" t="s">
        <v>461</v>
      </c>
      <c r="C318" s="29"/>
      <c r="D318" s="346">
        <f t="shared" si="56"/>
        <v>7</v>
      </c>
      <c r="E318" s="29">
        <v>7</v>
      </c>
      <c r="F318" s="29">
        <v>0</v>
      </c>
      <c r="G318" s="346">
        <f t="shared" si="57"/>
        <v>6</v>
      </c>
      <c r="H318" s="54">
        <v>6</v>
      </c>
      <c r="I318" s="29">
        <v>0</v>
      </c>
      <c r="J318" s="346">
        <f t="shared" si="58"/>
        <v>6</v>
      </c>
      <c r="K318" s="54">
        <v>6</v>
      </c>
      <c r="L318" s="29">
        <v>0</v>
      </c>
      <c r="M318" s="346">
        <f t="shared" si="59"/>
        <v>-1</v>
      </c>
      <c r="N318" s="346">
        <f t="shared" si="60"/>
        <v>-1</v>
      </c>
      <c r="O318" s="346">
        <f t="shared" si="54"/>
        <v>0</v>
      </c>
      <c r="P318" s="346"/>
      <c r="T318" s="168"/>
      <c r="U318" s="168"/>
    </row>
    <row r="319" spans="1:272" s="170" customFormat="1" ht="24" hidden="1" customHeight="1" x14ac:dyDescent="0.25">
      <c r="A319" s="29">
        <v>4</v>
      </c>
      <c r="B319" s="171" t="s">
        <v>404</v>
      </c>
      <c r="C319" s="29"/>
      <c r="D319" s="346">
        <f t="shared" si="56"/>
        <v>8</v>
      </c>
      <c r="E319" s="29">
        <v>8</v>
      </c>
      <c r="F319" s="29">
        <v>0</v>
      </c>
      <c r="G319" s="346">
        <f t="shared" si="57"/>
        <v>7</v>
      </c>
      <c r="H319" s="54">
        <v>7</v>
      </c>
      <c r="I319" s="29">
        <v>0</v>
      </c>
      <c r="J319" s="346">
        <f t="shared" si="58"/>
        <v>8</v>
      </c>
      <c r="K319" s="54">
        <v>8</v>
      </c>
      <c r="L319" s="29">
        <v>0</v>
      </c>
      <c r="M319" s="346">
        <f t="shared" si="59"/>
        <v>0</v>
      </c>
      <c r="N319" s="346">
        <f t="shared" si="60"/>
        <v>0</v>
      </c>
      <c r="O319" s="346">
        <f t="shared" si="54"/>
        <v>0</v>
      </c>
      <c r="P319" s="346"/>
      <c r="T319" s="168"/>
      <c r="U319" s="168"/>
    </row>
    <row r="320" spans="1:272" s="170" customFormat="1" ht="24" hidden="1" customHeight="1" x14ac:dyDescent="0.25">
      <c r="A320" s="29">
        <v>5</v>
      </c>
      <c r="B320" s="171" t="s">
        <v>462</v>
      </c>
      <c r="C320" s="29"/>
      <c r="D320" s="346">
        <f t="shared" si="56"/>
        <v>17</v>
      </c>
      <c r="E320" s="29">
        <v>13</v>
      </c>
      <c r="F320" s="29">
        <v>4</v>
      </c>
      <c r="G320" s="346">
        <f t="shared" si="57"/>
        <v>16</v>
      </c>
      <c r="H320" s="54">
        <v>13</v>
      </c>
      <c r="I320" s="29">
        <v>3</v>
      </c>
      <c r="J320" s="346">
        <f t="shared" si="58"/>
        <v>17</v>
      </c>
      <c r="K320" s="54">
        <v>13</v>
      </c>
      <c r="L320" s="29">
        <v>4</v>
      </c>
      <c r="M320" s="346">
        <f t="shared" si="59"/>
        <v>0</v>
      </c>
      <c r="N320" s="346">
        <f t="shared" si="60"/>
        <v>0</v>
      </c>
      <c r="O320" s="346">
        <f t="shared" si="54"/>
        <v>0</v>
      </c>
      <c r="P320" s="346"/>
      <c r="T320" s="168"/>
      <c r="U320" s="168"/>
    </row>
    <row r="321" spans="1:21" s="170" customFormat="1" ht="24" hidden="1" customHeight="1" x14ac:dyDescent="0.25">
      <c r="A321" s="29">
        <v>6</v>
      </c>
      <c r="B321" s="171" t="s">
        <v>463</v>
      </c>
      <c r="C321" s="29"/>
      <c r="D321" s="346">
        <f t="shared" si="56"/>
        <v>4</v>
      </c>
      <c r="E321" s="29">
        <v>4</v>
      </c>
      <c r="F321" s="29">
        <v>0</v>
      </c>
      <c r="G321" s="346">
        <f t="shared" si="57"/>
        <v>4</v>
      </c>
      <c r="H321" s="54">
        <v>4</v>
      </c>
      <c r="I321" s="29">
        <v>0</v>
      </c>
      <c r="J321" s="346">
        <f t="shared" si="58"/>
        <v>4</v>
      </c>
      <c r="K321" s="54">
        <v>4</v>
      </c>
      <c r="L321" s="29">
        <v>0</v>
      </c>
      <c r="M321" s="346">
        <f t="shared" si="59"/>
        <v>0</v>
      </c>
      <c r="N321" s="346">
        <f t="shared" si="60"/>
        <v>0</v>
      </c>
      <c r="O321" s="346">
        <f t="shared" si="54"/>
        <v>0</v>
      </c>
      <c r="P321" s="346"/>
      <c r="T321" s="172"/>
      <c r="U321" s="172"/>
    </row>
    <row r="322" spans="1:21" s="170" customFormat="1" ht="24" hidden="1" customHeight="1" x14ac:dyDescent="0.25">
      <c r="A322" s="29">
        <v>7</v>
      </c>
      <c r="B322" s="171" t="s">
        <v>464</v>
      </c>
      <c r="C322" s="29"/>
      <c r="D322" s="346">
        <f t="shared" si="56"/>
        <v>5</v>
      </c>
      <c r="E322" s="29">
        <v>5</v>
      </c>
      <c r="F322" s="29">
        <v>0</v>
      </c>
      <c r="G322" s="346">
        <f t="shared" si="57"/>
        <v>5</v>
      </c>
      <c r="H322" s="54">
        <v>5</v>
      </c>
      <c r="I322" s="29">
        <v>0</v>
      </c>
      <c r="J322" s="346">
        <f t="shared" si="58"/>
        <v>5</v>
      </c>
      <c r="K322" s="54">
        <v>5</v>
      </c>
      <c r="L322" s="29">
        <v>0</v>
      </c>
      <c r="M322" s="346">
        <f t="shared" si="59"/>
        <v>0</v>
      </c>
      <c r="N322" s="346">
        <f t="shared" si="60"/>
        <v>0</v>
      </c>
      <c r="O322" s="346">
        <f t="shared" si="54"/>
        <v>0</v>
      </c>
      <c r="P322" s="346"/>
      <c r="T322" s="172"/>
      <c r="U322" s="172"/>
    </row>
    <row r="323" spans="1:21" s="170" customFormat="1" ht="24" hidden="1" customHeight="1" x14ac:dyDescent="0.25">
      <c r="A323" s="29">
        <v>8</v>
      </c>
      <c r="B323" s="171" t="s">
        <v>59</v>
      </c>
      <c r="C323" s="29"/>
      <c r="D323" s="346">
        <f t="shared" si="56"/>
        <v>8</v>
      </c>
      <c r="E323" s="29">
        <v>8</v>
      </c>
      <c r="F323" s="29">
        <v>0</v>
      </c>
      <c r="G323" s="346">
        <f t="shared" si="57"/>
        <v>6</v>
      </c>
      <c r="H323" s="54">
        <v>6</v>
      </c>
      <c r="I323" s="29">
        <v>0</v>
      </c>
      <c r="J323" s="346">
        <f t="shared" si="58"/>
        <v>8</v>
      </c>
      <c r="K323" s="54">
        <v>8</v>
      </c>
      <c r="L323" s="29">
        <v>0</v>
      </c>
      <c r="M323" s="346">
        <f t="shared" si="59"/>
        <v>0</v>
      </c>
      <c r="N323" s="346">
        <f t="shared" si="60"/>
        <v>0</v>
      </c>
      <c r="O323" s="346">
        <f t="shared" si="54"/>
        <v>0</v>
      </c>
      <c r="P323" s="346"/>
      <c r="T323" s="172"/>
      <c r="U323" s="172"/>
    </row>
    <row r="324" spans="1:21" s="170" customFormat="1" ht="24" hidden="1" customHeight="1" x14ac:dyDescent="0.25">
      <c r="A324" s="29">
        <v>9</v>
      </c>
      <c r="B324" s="171" t="s">
        <v>465</v>
      </c>
      <c r="C324" s="29"/>
      <c r="D324" s="346">
        <f t="shared" si="56"/>
        <v>9</v>
      </c>
      <c r="E324" s="29">
        <v>9</v>
      </c>
      <c r="F324" s="29">
        <v>0</v>
      </c>
      <c r="G324" s="346">
        <f t="shared" si="57"/>
        <v>10</v>
      </c>
      <c r="H324" s="54">
        <v>10</v>
      </c>
      <c r="I324" s="29">
        <v>0</v>
      </c>
      <c r="J324" s="346">
        <f t="shared" si="58"/>
        <v>10</v>
      </c>
      <c r="K324" s="54">
        <v>10</v>
      </c>
      <c r="L324" s="29">
        <v>0</v>
      </c>
      <c r="M324" s="346">
        <f t="shared" si="59"/>
        <v>1</v>
      </c>
      <c r="N324" s="346">
        <f t="shared" si="60"/>
        <v>1</v>
      </c>
      <c r="O324" s="346">
        <f t="shared" si="54"/>
        <v>0</v>
      </c>
      <c r="P324" s="346"/>
      <c r="T324" s="172"/>
      <c r="U324" s="172"/>
    </row>
    <row r="325" spans="1:21" s="173" customFormat="1" ht="24" hidden="1" customHeight="1" x14ac:dyDescent="0.25">
      <c r="A325" s="29">
        <v>10</v>
      </c>
      <c r="B325" s="171" t="s">
        <v>466</v>
      </c>
      <c r="C325" s="29"/>
      <c r="D325" s="346">
        <f t="shared" si="56"/>
        <v>9</v>
      </c>
      <c r="E325" s="29">
        <v>9</v>
      </c>
      <c r="F325" s="29">
        <v>0</v>
      </c>
      <c r="G325" s="346">
        <f t="shared" si="57"/>
        <v>9</v>
      </c>
      <c r="H325" s="54">
        <v>9</v>
      </c>
      <c r="I325" s="29">
        <v>0</v>
      </c>
      <c r="J325" s="346">
        <f t="shared" si="58"/>
        <v>8</v>
      </c>
      <c r="K325" s="54">
        <v>8</v>
      </c>
      <c r="L325" s="29">
        <v>0</v>
      </c>
      <c r="M325" s="346">
        <f t="shared" si="59"/>
        <v>-1</v>
      </c>
      <c r="N325" s="346">
        <f t="shared" si="60"/>
        <v>-1</v>
      </c>
      <c r="O325" s="346">
        <f t="shared" si="54"/>
        <v>0</v>
      </c>
      <c r="P325" s="346"/>
      <c r="T325" s="172"/>
      <c r="U325" s="172"/>
    </row>
    <row r="326" spans="1:21" s="173" customFormat="1" ht="24" hidden="1" customHeight="1" x14ac:dyDescent="0.25">
      <c r="A326" s="29">
        <v>11</v>
      </c>
      <c r="B326" s="171" t="s">
        <v>467</v>
      </c>
      <c r="C326" s="29"/>
      <c r="D326" s="346">
        <f t="shared" si="56"/>
        <v>4</v>
      </c>
      <c r="E326" s="29">
        <v>4</v>
      </c>
      <c r="F326" s="29">
        <v>0</v>
      </c>
      <c r="G326" s="346">
        <f t="shared" si="57"/>
        <v>4</v>
      </c>
      <c r="H326" s="54">
        <v>4</v>
      </c>
      <c r="I326" s="29">
        <v>0</v>
      </c>
      <c r="J326" s="346">
        <f t="shared" si="58"/>
        <v>4</v>
      </c>
      <c r="K326" s="54">
        <v>4</v>
      </c>
      <c r="L326" s="29">
        <v>0</v>
      </c>
      <c r="M326" s="346">
        <f t="shared" si="59"/>
        <v>0</v>
      </c>
      <c r="N326" s="346">
        <f t="shared" si="60"/>
        <v>0</v>
      </c>
      <c r="O326" s="346">
        <f t="shared" si="54"/>
        <v>0</v>
      </c>
      <c r="P326" s="346"/>
      <c r="T326" s="172"/>
      <c r="U326" s="172"/>
    </row>
    <row r="327" spans="1:21" s="173" customFormat="1" ht="24" hidden="1" customHeight="1" x14ac:dyDescent="0.25">
      <c r="A327" s="29">
        <v>12</v>
      </c>
      <c r="B327" s="171" t="s">
        <v>468</v>
      </c>
      <c r="C327" s="29"/>
      <c r="D327" s="346">
        <f t="shared" si="56"/>
        <v>3</v>
      </c>
      <c r="E327" s="29">
        <v>3</v>
      </c>
      <c r="F327" s="29">
        <v>0</v>
      </c>
      <c r="G327" s="346">
        <f t="shared" si="57"/>
        <v>2</v>
      </c>
      <c r="H327" s="54">
        <v>2</v>
      </c>
      <c r="I327" s="29">
        <v>0</v>
      </c>
      <c r="J327" s="346">
        <f t="shared" si="58"/>
        <v>2</v>
      </c>
      <c r="K327" s="54">
        <v>2</v>
      </c>
      <c r="L327" s="29">
        <v>0</v>
      </c>
      <c r="M327" s="346">
        <f t="shared" si="59"/>
        <v>-1</v>
      </c>
      <c r="N327" s="346">
        <f t="shared" si="60"/>
        <v>-1</v>
      </c>
      <c r="O327" s="346">
        <f t="shared" si="54"/>
        <v>0</v>
      </c>
      <c r="P327" s="346"/>
      <c r="T327" s="172"/>
      <c r="U327" s="172"/>
    </row>
    <row r="328" spans="1:21" s="173" customFormat="1" ht="24" hidden="1" customHeight="1" x14ac:dyDescent="0.25">
      <c r="A328" s="43">
        <v>13</v>
      </c>
      <c r="B328" s="174" t="s">
        <v>406</v>
      </c>
      <c r="C328" s="43"/>
      <c r="D328" s="346">
        <f t="shared" si="56"/>
        <v>11</v>
      </c>
      <c r="E328" s="43">
        <v>11</v>
      </c>
      <c r="F328" s="43">
        <v>0</v>
      </c>
      <c r="G328" s="346">
        <f t="shared" si="57"/>
        <v>11</v>
      </c>
      <c r="H328" s="55">
        <v>11</v>
      </c>
      <c r="I328" s="43">
        <v>0</v>
      </c>
      <c r="J328" s="346">
        <f t="shared" si="58"/>
        <v>11</v>
      </c>
      <c r="K328" s="55">
        <v>11</v>
      </c>
      <c r="L328" s="43">
        <v>0</v>
      </c>
      <c r="M328" s="346">
        <f t="shared" si="59"/>
        <v>0</v>
      </c>
      <c r="N328" s="346">
        <f t="shared" si="60"/>
        <v>0</v>
      </c>
      <c r="O328" s="346">
        <f t="shared" si="54"/>
        <v>0</v>
      </c>
      <c r="P328" s="346"/>
      <c r="T328" s="172"/>
      <c r="U328" s="172"/>
    </row>
    <row r="329" spans="1:21" s="177" customFormat="1" ht="33" customHeight="1" x14ac:dyDescent="0.25">
      <c r="A329" s="175">
        <v>5</v>
      </c>
      <c r="B329" s="176" t="s">
        <v>486</v>
      </c>
      <c r="C329" s="175"/>
      <c r="D329" s="346">
        <f t="shared" si="56"/>
        <v>98</v>
      </c>
      <c r="E329" s="175">
        <f>SUM(E330:E343)</f>
        <v>95</v>
      </c>
      <c r="F329" s="175">
        <f t="shared" ref="F329:L329" si="65">SUM(F330:F343)</f>
        <v>3</v>
      </c>
      <c r="G329" s="346">
        <f t="shared" si="57"/>
        <v>83</v>
      </c>
      <c r="H329" s="175">
        <f t="shared" si="65"/>
        <v>80</v>
      </c>
      <c r="I329" s="175">
        <f t="shared" si="65"/>
        <v>3</v>
      </c>
      <c r="J329" s="346">
        <f t="shared" si="58"/>
        <v>95</v>
      </c>
      <c r="K329" s="175">
        <f t="shared" si="65"/>
        <v>92</v>
      </c>
      <c r="L329" s="175">
        <f t="shared" si="65"/>
        <v>3</v>
      </c>
      <c r="M329" s="346">
        <f t="shared" si="59"/>
        <v>-3</v>
      </c>
      <c r="N329" s="346">
        <f t="shared" si="60"/>
        <v>-3</v>
      </c>
      <c r="O329" s="346">
        <f t="shared" si="54"/>
        <v>0</v>
      </c>
      <c r="P329" s="346"/>
      <c r="T329" s="168"/>
      <c r="U329" s="168"/>
    </row>
    <row r="330" spans="1:21" s="154" customFormat="1" ht="24" hidden="1" customHeight="1" x14ac:dyDescent="0.25">
      <c r="A330" s="30">
        <v>1</v>
      </c>
      <c r="B330" s="66" t="s">
        <v>460</v>
      </c>
      <c r="C330" s="344"/>
      <c r="D330" s="346">
        <f t="shared" si="56"/>
        <v>7</v>
      </c>
      <c r="E330" s="344">
        <v>7</v>
      </c>
      <c r="F330" s="344">
        <v>0</v>
      </c>
      <c r="G330" s="346">
        <f t="shared" si="57"/>
        <v>7</v>
      </c>
      <c r="H330" s="344">
        <v>7</v>
      </c>
      <c r="I330" s="344">
        <v>0</v>
      </c>
      <c r="J330" s="346">
        <f t="shared" si="58"/>
        <v>7</v>
      </c>
      <c r="K330" s="344">
        <v>7</v>
      </c>
      <c r="L330" s="344">
        <v>0</v>
      </c>
      <c r="M330" s="346">
        <f t="shared" si="59"/>
        <v>0</v>
      </c>
      <c r="N330" s="346">
        <f t="shared" si="60"/>
        <v>0</v>
      </c>
      <c r="O330" s="346">
        <f t="shared" si="54"/>
        <v>0</v>
      </c>
      <c r="P330" s="346"/>
    </row>
    <row r="331" spans="1:21" s="35" customFormat="1" ht="24" hidden="1" customHeight="1" x14ac:dyDescent="0.25">
      <c r="A331" s="30">
        <v>2</v>
      </c>
      <c r="B331" s="66" t="s">
        <v>415</v>
      </c>
      <c r="C331" s="344" t="s">
        <v>479</v>
      </c>
      <c r="D331" s="346">
        <f t="shared" si="56"/>
        <v>11</v>
      </c>
      <c r="E331" s="344">
        <v>8</v>
      </c>
      <c r="F331" s="344">
        <v>3</v>
      </c>
      <c r="G331" s="346">
        <f t="shared" si="57"/>
        <v>10</v>
      </c>
      <c r="H331" s="344">
        <v>7</v>
      </c>
      <c r="I331" s="344">
        <v>3</v>
      </c>
      <c r="J331" s="346">
        <f t="shared" si="58"/>
        <v>11</v>
      </c>
      <c r="K331" s="344">
        <v>8</v>
      </c>
      <c r="L331" s="344">
        <v>3</v>
      </c>
      <c r="M331" s="346">
        <f t="shared" si="59"/>
        <v>0</v>
      </c>
      <c r="N331" s="346">
        <f t="shared" si="60"/>
        <v>0</v>
      </c>
      <c r="O331" s="346">
        <f t="shared" si="54"/>
        <v>0</v>
      </c>
      <c r="P331" s="346"/>
    </row>
    <row r="332" spans="1:21" s="35" customFormat="1" ht="24" hidden="1" customHeight="1" x14ac:dyDescent="0.25">
      <c r="A332" s="30">
        <v>3</v>
      </c>
      <c r="B332" s="66" t="s">
        <v>409</v>
      </c>
      <c r="C332" s="344" t="s">
        <v>479</v>
      </c>
      <c r="D332" s="346">
        <f t="shared" si="56"/>
        <v>7</v>
      </c>
      <c r="E332" s="344">
        <v>7</v>
      </c>
      <c r="F332" s="344">
        <v>0</v>
      </c>
      <c r="G332" s="346">
        <f t="shared" si="57"/>
        <v>4</v>
      </c>
      <c r="H332" s="344">
        <v>4</v>
      </c>
      <c r="I332" s="344">
        <v>0</v>
      </c>
      <c r="J332" s="346">
        <f t="shared" si="58"/>
        <v>7</v>
      </c>
      <c r="K332" s="344">
        <v>7</v>
      </c>
      <c r="L332" s="344">
        <v>0</v>
      </c>
      <c r="M332" s="346">
        <f t="shared" si="59"/>
        <v>0</v>
      </c>
      <c r="N332" s="346">
        <f t="shared" si="60"/>
        <v>0</v>
      </c>
      <c r="O332" s="346">
        <f t="shared" si="54"/>
        <v>0</v>
      </c>
      <c r="P332" s="346"/>
    </row>
    <row r="333" spans="1:21" s="35" customFormat="1" ht="24" hidden="1" customHeight="1" x14ac:dyDescent="0.25">
      <c r="A333" s="30">
        <v>4</v>
      </c>
      <c r="B333" s="66" t="s">
        <v>452</v>
      </c>
      <c r="C333" s="344" t="s">
        <v>479</v>
      </c>
      <c r="D333" s="346">
        <f t="shared" si="56"/>
        <v>8</v>
      </c>
      <c r="E333" s="344">
        <v>8</v>
      </c>
      <c r="F333" s="344">
        <v>0</v>
      </c>
      <c r="G333" s="346">
        <f t="shared" si="57"/>
        <v>6</v>
      </c>
      <c r="H333" s="344">
        <v>6</v>
      </c>
      <c r="I333" s="344">
        <v>0</v>
      </c>
      <c r="J333" s="346">
        <f t="shared" si="58"/>
        <v>7</v>
      </c>
      <c r="K333" s="344">
        <v>7</v>
      </c>
      <c r="L333" s="344">
        <v>0</v>
      </c>
      <c r="M333" s="346">
        <f t="shared" si="59"/>
        <v>-1</v>
      </c>
      <c r="N333" s="346">
        <f t="shared" si="60"/>
        <v>-1</v>
      </c>
      <c r="O333" s="346">
        <f t="shared" si="60"/>
        <v>0</v>
      </c>
      <c r="P333" s="346"/>
    </row>
    <row r="334" spans="1:21" s="35" customFormat="1" ht="24" hidden="1" customHeight="1" x14ac:dyDescent="0.25">
      <c r="A334" s="30">
        <v>5</v>
      </c>
      <c r="B334" s="66" t="s">
        <v>404</v>
      </c>
      <c r="C334" s="344" t="s">
        <v>479</v>
      </c>
      <c r="D334" s="346">
        <f t="shared" si="56"/>
        <v>9</v>
      </c>
      <c r="E334" s="344">
        <v>9</v>
      </c>
      <c r="F334" s="344">
        <v>0</v>
      </c>
      <c r="G334" s="346">
        <f t="shared" si="57"/>
        <v>8</v>
      </c>
      <c r="H334" s="344">
        <v>8</v>
      </c>
      <c r="I334" s="344">
        <v>0</v>
      </c>
      <c r="J334" s="346">
        <f t="shared" si="58"/>
        <v>8</v>
      </c>
      <c r="K334" s="344">
        <v>8</v>
      </c>
      <c r="L334" s="344">
        <v>0</v>
      </c>
      <c r="M334" s="346">
        <f t="shared" si="59"/>
        <v>-1</v>
      </c>
      <c r="N334" s="346">
        <f t="shared" si="60"/>
        <v>-1</v>
      </c>
      <c r="O334" s="346">
        <f t="shared" si="60"/>
        <v>0</v>
      </c>
      <c r="P334" s="346"/>
    </row>
    <row r="335" spans="1:21" s="35" customFormat="1" ht="24" hidden="1" customHeight="1" x14ac:dyDescent="0.25">
      <c r="A335" s="30">
        <v>6</v>
      </c>
      <c r="B335" s="66" t="s">
        <v>480</v>
      </c>
      <c r="C335" s="344" t="s">
        <v>479</v>
      </c>
      <c r="D335" s="346">
        <f t="shared" ref="D335:D398" si="66">SUM(E335:F335)</f>
        <v>7</v>
      </c>
      <c r="E335" s="344">
        <v>7</v>
      </c>
      <c r="F335" s="344">
        <v>0</v>
      </c>
      <c r="G335" s="346">
        <f t="shared" ref="G335:G398" si="67">SUM(H335:I335)</f>
        <v>6</v>
      </c>
      <c r="H335" s="344">
        <v>6</v>
      </c>
      <c r="I335" s="344">
        <v>0</v>
      </c>
      <c r="J335" s="346">
        <f t="shared" ref="J335:J398" si="68">SUM(K335:L335)</f>
        <v>7</v>
      </c>
      <c r="K335" s="344">
        <v>7</v>
      </c>
      <c r="L335" s="344">
        <v>0</v>
      </c>
      <c r="M335" s="346">
        <f t="shared" ref="M335:M398" si="69">J335-D335</f>
        <v>0</v>
      </c>
      <c r="N335" s="346">
        <f t="shared" ref="N335:O398" si="70">K335-E335</f>
        <v>0</v>
      </c>
      <c r="O335" s="346">
        <f t="shared" si="70"/>
        <v>0</v>
      </c>
      <c r="P335" s="346"/>
    </row>
    <row r="336" spans="1:21" s="35" customFormat="1" ht="24" hidden="1" customHeight="1" x14ac:dyDescent="0.25">
      <c r="A336" s="30">
        <v>7</v>
      </c>
      <c r="B336" s="66" t="s">
        <v>481</v>
      </c>
      <c r="C336" s="344" t="s">
        <v>479</v>
      </c>
      <c r="D336" s="346">
        <f t="shared" si="66"/>
        <v>6</v>
      </c>
      <c r="E336" s="344">
        <v>6</v>
      </c>
      <c r="F336" s="344">
        <v>0</v>
      </c>
      <c r="G336" s="346">
        <f t="shared" si="67"/>
        <v>5</v>
      </c>
      <c r="H336" s="344">
        <v>5</v>
      </c>
      <c r="I336" s="344">
        <v>0</v>
      </c>
      <c r="J336" s="346">
        <f t="shared" si="68"/>
        <v>5</v>
      </c>
      <c r="K336" s="344">
        <v>5</v>
      </c>
      <c r="L336" s="344">
        <v>0</v>
      </c>
      <c r="M336" s="346">
        <f t="shared" si="69"/>
        <v>-1</v>
      </c>
      <c r="N336" s="346">
        <f t="shared" si="70"/>
        <v>-1</v>
      </c>
      <c r="O336" s="346">
        <f t="shared" si="70"/>
        <v>0</v>
      </c>
      <c r="P336" s="346"/>
    </row>
    <row r="337" spans="1:16" s="35" customFormat="1" ht="24" hidden="1" customHeight="1" x14ac:dyDescent="0.25">
      <c r="A337" s="30">
        <v>8</v>
      </c>
      <c r="B337" s="66" t="s">
        <v>482</v>
      </c>
      <c r="C337" s="344" t="s">
        <v>479</v>
      </c>
      <c r="D337" s="346">
        <f t="shared" si="66"/>
        <v>9</v>
      </c>
      <c r="E337" s="344">
        <v>9</v>
      </c>
      <c r="F337" s="344">
        <v>0</v>
      </c>
      <c r="G337" s="346">
        <f t="shared" si="67"/>
        <v>6</v>
      </c>
      <c r="H337" s="344">
        <v>6</v>
      </c>
      <c r="I337" s="344">
        <v>0</v>
      </c>
      <c r="J337" s="346">
        <f t="shared" si="68"/>
        <v>8</v>
      </c>
      <c r="K337" s="344">
        <v>8</v>
      </c>
      <c r="L337" s="344">
        <v>0</v>
      </c>
      <c r="M337" s="346">
        <f t="shared" si="69"/>
        <v>-1</v>
      </c>
      <c r="N337" s="346">
        <f t="shared" si="70"/>
        <v>-1</v>
      </c>
      <c r="O337" s="346">
        <f t="shared" si="70"/>
        <v>0</v>
      </c>
      <c r="P337" s="346"/>
    </row>
    <row r="338" spans="1:16" s="35" customFormat="1" ht="24" hidden="1" customHeight="1" x14ac:dyDescent="0.25">
      <c r="A338" s="30">
        <v>9</v>
      </c>
      <c r="B338" s="66" t="s">
        <v>483</v>
      </c>
      <c r="C338" s="344" t="s">
        <v>479</v>
      </c>
      <c r="D338" s="346">
        <f t="shared" si="66"/>
        <v>9</v>
      </c>
      <c r="E338" s="344">
        <v>9</v>
      </c>
      <c r="F338" s="344">
        <v>0</v>
      </c>
      <c r="G338" s="346">
        <f t="shared" si="67"/>
        <v>9</v>
      </c>
      <c r="H338" s="344">
        <v>9</v>
      </c>
      <c r="I338" s="344">
        <v>0</v>
      </c>
      <c r="J338" s="346">
        <f t="shared" si="68"/>
        <v>9</v>
      </c>
      <c r="K338" s="344">
        <v>9</v>
      </c>
      <c r="L338" s="344">
        <v>0</v>
      </c>
      <c r="M338" s="346">
        <f t="shared" si="69"/>
        <v>0</v>
      </c>
      <c r="N338" s="346">
        <f t="shared" si="70"/>
        <v>0</v>
      </c>
      <c r="O338" s="346">
        <f t="shared" si="70"/>
        <v>0</v>
      </c>
      <c r="P338" s="346"/>
    </row>
    <row r="339" spans="1:16" s="35" customFormat="1" ht="24" hidden="1" customHeight="1" x14ac:dyDescent="0.25">
      <c r="A339" s="30">
        <v>10</v>
      </c>
      <c r="B339" s="66" t="s">
        <v>484</v>
      </c>
      <c r="C339" s="344" t="s">
        <v>479</v>
      </c>
      <c r="D339" s="346">
        <f t="shared" si="66"/>
        <v>4</v>
      </c>
      <c r="E339" s="344">
        <v>4</v>
      </c>
      <c r="F339" s="344">
        <v>0</v>
      </c>
      <c r="G339" s="346">
        <f t="shared" si="67"/>
        <v>4</v>
      </c>
      <c r="H339" s="344">
        <v>4</v>
      </c>
      <c r="I339" s="344">
        <v>0</v>
      </c>
      <c r="J339" s="346">
        <f t="shared" si="68"/>
        <v>4</v>
      </c>
      <c r="K339" s="344">
        <v>4</v>
      </c>
      <c r="L339" s="344">
        <v>0</v>
      </c>
      <c r="M339" s="346">
        <f t="shared" si="69"/>
        <v>0</v>
      </c>
      <c r="N339" s="346">
        <f t="shared" si="70"/>
        <v>0</v>
      </c>
      <c r="O339" s="346">
        <f t="shared" si="70"/>
        <v>0</v>
      </c>
      <c r="P339" s="346"/>
    </row>
    <row r="340" spans="1:16" s="149" customFormat="1" ht="24" hidden="1" customHeight="1" x14ac:dyDescent="0.25">
      <c r="A340" s="30">
        <v>11</v>
      </c>
      <c r="B340" s="66" t="s">
        <v>429</v>
      </c>
      <c r="C340" s="344" t="s">
        <v>479</v>
      </c>
      <c r="D340" s="346">
        <f t="shared" si="66"/>
        <v>11</v>
      </c>
      <c r="E340" s="344">
        <v>11</v>
      </c>
      <c r="F340" s="344">
        <v>0</v>
      </c>
      <c r="G340" s="346">
        <f t="shared" si="67"/>
        <v>11</v>
      </c>
      <c r="H340" s="344">
        <v>11</v>
      </c>
      <c r="I340" s="344">
        <v>0</v>
      </c>
      <c r="J340" s="346">
        <f t="shared" si="68"/>
        <v>11</v>
      </c>
      <c r="K340" s="344">
        <v>11</v>
      </c>
      <c r="L340" s="344">
        <v>0</v>
      </c>
      <c r="M340" s="346">
        <f t="shared" si="69"/>
        <v>0</v>
      </c>
      <c r="N340" s="346">
        <f t="shared" si="70"/>
        <v>0</v>
      </c>
      <c r="O340" s="346">
        <f t="shared" si="70"/>
        <v>0</v>
      </c>
      <c r="P340" s="346"/>
    </row>
    <row r="341" spans="1:16" s="35" customFormat="1" ht="24" hidden="1" customHeight="1" x14ac:dyDescent="0.25">
      <c r="A341" s="30">
        <v>12</v>
      </c>
      <c r="B341" s="66" t="s">
        <v>407</v>
      </c>
      <c r="C341" s="344" t="s">
        <v>479</v>
      </c>
      <c r="D341" s="346">
        <f t="shared" si="66"/>
        <v>2</v>
      </c>
      <c r="E341" s="344">
        <v>2</v>
      </c>
      <c r="F341" s="344">
        <v>0</v>
      </c>
      <c r="G341" s="346">
        <f t="shared" si="67"/>
        <v>1</v>
      </c>
      <c r="H341" s="344">
        <v>1</v>
      </c>
      <c r="I341" s="344">
        <v>0</v>
      </c>
      <c r="J341" s="346">
        <f t="shared" si="68"/>
        <v>3</v>
      </c>
      <c r="K341" s="344">
        <v>3</v>
      </c>
      <c r="L341" s="344">
        <v>0</v>
      </c>
      <c r="M341" s="346">
        <f t="shared" si="69"/>
        <v>1</v>
      </c>
      <c r="N341" s="346">
        <f t="shared" si="70"/>
        <v>1</v>
      </c>
      <c r="O341" s="346">
        <f t="shared" si="70"/>
        <v>0</v>
      </c>
      <c r="P341" s="346"/>
    </row>
    <row r="342" spans="1:16" s="35" customFormat="1" ht="24" hidden="1" customHeight="1" x14ac:dyDescent="0.25">
      <c r="A342" s="30">
        <v>13</v>
      </c>
      <c r="B342" s="66" t="s">
        <v>402</v>
      </c>
      <c r="C342" s="344" t="s">
        <v>479</v>
      </c>
      <c r="D342" s="346">
        <f t="shared" si="66"/>
        <v>4</v>
      </c>
      <c r="E342" s="344">
        <v>4</v>
      </c>
      <c r="F342" s="344">
        <v>0</v>
      </c>
      <c r="G342" s="346">
        <f t="shared" si="67"/>
        <v>2</v>
      </c>
      <c r="H342" s="344">
        <v>2</v>
      </c>
      <c r="I342" s="344">
        <v>0</v>
      </c>
      <c r="J342" s="346">
        <f t="shared" si="68"/>
        <v>4</v>
      </c>
      <c r="K342" s="344">
        <v>4</v>
      </c>
      <c r="L342" s="344">
        <v>0</v>
      </c>
      <c r="M342" s="346">
        <f t="shared" si="69"/>
        <v>0</v>
      </c>
      <c r="N342" s="346">
        <f t="shared" si="70"/>
        <v>0</v>
      </c>
      <c r="O342" s="346">
        <f t="shared" si="70"/>
        <v>0</v>
      </c>
      <c r="P342" s="346"/>
    </row>
    <row r="343" spans="1:16" s="35" customFormat="1" ht="24" hidden="1" customHeight="1" x14ac:dyDescent="0.25">
      <c r="A343" s="30">
        <v>14</v>
      </c>
      <c r="B343" s="66" t="s">
        <v>485</v>
      </c>
      <c r="C343" s="344" t="s">
        <v>479</v>
      </c>
      <c r="D343" s="346">
        <f t="shared" si="66"/>
        <v>4</v>
      </c>
      <c r="E343" s="344">
        <v>4</v>
      </c>
      <c r="F343" s="344">
        <v>0</v>
      </c>
      <c r="G343" s="346">
        <f t="shared" si="67"/>
        <v>4</v>
      </c>
      <c r="H343" s="344">
        <v>4</v>
      </c>
      <c r="I343" s="344">
        <v>0</v>
      </c>
      <c r="J343" s="346">
        <f t="shared" si="68"/>
        <v>4</v>
      </c>
      <c r="K343" s="344">
        <v>4</v>
      </c>
      <c r="L343" s="344">
        <v>0</v>
      </c>
      <c r="M343" s="346">
        <f t="shared" si="69"/>
        <v>0</v>
      </c>
      <c r="N343" s="346">
        <f t="shared" si="70"/>
        <v>0</v>
      </c>
      <c r="O343" s="346">
        <f t="shared" si="70"/>
        <v>0</v>
      </c>
      <c r="P343" s="346"/>
    </row>
    <row r="344" spans="1:16" s="347" customFormat="1" ht="25.5" customHeight="1" x14ac:dyDescent="0.25">
      <c r="A344" s="346">
        <v>6</v>
      </c>
      <c r="B344" s="134" t="s">
        <v>534</v>
      </c>
      <c r="C344" s="346"/>
      <c r="D344" s="346">
        <f t="shared" si="66"/>
        <v>94</v>
      </c>
      <c r="E344" s="346">
        <f t="shared" ref="E344:L344" si="71">SUM(E345:E359)</f>
        <v>89</v>
      </c>
      <c r="F344" s="346">
        <f t="shared" si="71"/>
        <v>5</v>
      </c>
      <c r="G344" s="346">
        <f t="shared" si="67"/>
        <v>90</v>
      </c>
      <c r="H344" s="346">
        <f t="shared" si="71"/>
        <v>86</v>
      </c>
      <c r="I344" s="346">
        <f t="shared" si="71"/>
        <v>4</v>
      </c>
      <c r="J344" s="346">
        <f t="shared" si="68"/>
        <v>91</v>
      </c>
      <c r="K344" s="346">
        <v>87</v>
      </c>
      <c r="L344" s="346">
        <f t="shared" si="71"/>
        <v>4</v>
      </c>
      <c r="M344" s="346">
        <f t="shared" si="69"/>
        <v>-3</v>
      </c>
      <c r="N344" s="346">
        <f t="shared" si="70"/>
        <v>-2</v>
      </c>
      <c r="O344" s="346">
        <f t="shared" si="70"/>
        <v>-1</v>
      </c>
      <c r="P344" s="346"/>
    </row>
    <row r="345" spans="1:16" s="149" customFormat="1" ht="24" hidden="1" customHeight="1" x14ac:dyDescent="0.25">
      <c r="A345" s="344">
        <v>1</v>
      </c>
      <c r="B345" s="144" t="s">
        <v>414</v>
      </c>
      <c r="C345" s="344"/>
      <c r="D345" s="346">
        <f t="shared" si="66"/>
        <v>3</v>
      </c>
      <c r="E345" s="344">
        <v>3</v>
      </c>
      <c r="F345" s="346"/>
      <c r="G345" s="346">
        <f t="shared" si="67"/>
        <v>3</v>
      </c>
      <c r="H345" s="344">
        <v>3</v>
      </c>
      <c r="I345" s="344"/>
      <c r="J345" s="346">
        <f t="shared" si="68"/>
        <v>3</v>
      </c>
      <c r="K345" s="344">
        <v>3</v>
      </c>
      <c r="L345" s="344"/>
      <c r="M345" s="346">
        <f t="shared" si="69"/>
        <v>0</v>
      </c>
      <c r="N345" s="346">
        <f t="shared" si="70"/>
        <v>0</v>
      </c>
      <c r="O345" s="346">
        <f t="shared" si="70"/>
        <v>0</v>
      </c>
      <c r="P345" s="346"/>
    </row>
    <row r="346" spans="1:16" s="149" customFormat="1" ht="24" hidden="1" customHeight="1" x14ac:dyDescent="0.25">
      <c r="A346" s="344">
        <v>2</v>
      </c>
      <c r="B346" s="144" t="s">
        <v>400</v>
      </c>
      <c r="C346" s="344"/>
      <c r="D346" s="346">
        <f t="shared" si="66"/>
        <v>4</v>
      </c>
      <c r="E346" s="344">
        <v>4</v>
      </c>
      <c r="F346" s="346"/>
      <c r="G346" s="346">
        <f t="shared" si="67"/>
        <v>4</v>
      </c>
      <c r="H346" s="344">
        <v>4</v>
      </c>
      <c r="I346" s="344"/>
      <c r="J346" s="346">
        <f t="shared" si="68"/>
        <v>4</v>
      </c>
      <c r="K346" s="344">
        <v>4</v>
      </c>
      <c r="L346" s="344"/>
      <c r="M346" s="346">
        <f t="shared" si="69"/>
        <v>0</v>
      </c>
      <c r="N346" s="346">
        <f t="shared" si="70"/>
        <v>0</v>
      </c>
      <c r="O346" s="346">
        <f t="shared" si="70"/>
        <v>0</v>
      </c>
      <c r="P346" s="346"/>
    </row>
    <row r="347" spans="1:16" s="149" customFormat="1" ht="24" hidden="1" customHeight="1" x14ac:dyDescent="0.25">
      <c r="A347" s="344">
        <v>3</v>
      </c>
      <c r="B347" s="144" t="s">
        <v>409</v>
      </c>
      <c r="C347" s="344"/>
      <c r="D347" s="346">
        <f t="shared" si="66"/>
        <v>6</v>
      </c>
      <c r="E347" s="344">
        <v>6</v>
      </c>
      <c r="F347" s="346"/>
      <c r="G347" s="346">
        <f t="shared" si="67"/>
        <v>6</v>
      </c>
      <c r="H347" s="344">
        <v>6</v>
      </c>
      <c r="I347" s="344"/>
      <c r="J347" s="346">
        <f t="shared" si="68"/>
        <v>6</v>
      </c>
      <c r="K347" s="344">
        <v>6</v>
      </c>
      <c r="L347" s="344"/>
      <c r="M347" s="346">
        <f t="shared" si="69"/>
        <v>0</v>
      </c>
      <c r="N347" s="346">
        <f t="shared" si="70"/>
        <v>0</v>
      </c>
      <c r="O347" s="346">
        <f t="shared" si="70"/>
        <v>0</v>
      </c>
      <c r="P347" s="346"/>
    </row>
    <row r="348" spans="1:16" s="149" customFormat="1" ht="24" hidden="1" customHeight="1" x14ac:dyDescent="0.25">
      <c r="A348" s="344">
        <v>4</v>
      </c>
      <c r="B348" s="144" t="s">
        <v>415</v>
      </c>
      <c r="C348" s="344"/>
      <c r="D348" s="346">
        <f t="shared" si="66"/>
        <v>16</v>
      </c>
      <c r="E348" s="344">
        <v>12</v>
      </c>
      <c r="F348" s="344">
        <v>4</v>
      </c>
      <c r="G348" s="346">
        <f t="shared" si="67"/>
        <v>15</v>
      </c>
      <c r="H348" s="344">
        <v>12</v>
      </c>
      <c r="I348" s="344">
        <v>3</v>
      </c>
      <c r="J348" s="346">
        <f t="shared" si="68"/>
        <v>15</v>
      </c>
      <c r="K348" s="344">
        <v>12</v>
      </c>
      <c r="L348" s="344">
        <v>3</v>
      </c>
      <c r="M348" s="346">
        <f t="shared" si="69"/>
        <v>-1</v>
      </c>
      <c r="N348" s="346">
        <f t="shared" si="70"/>
        <v>0</v>
      </c>
      <c r="O348" s="346">
        <f t="shared" si="70"/>
        <v>-1</v>
      </c>
      <c r="P348" s="346"/>
    </row>
    <row r="349" spans="1:16" s="149" customFormat="1" ht="24" hidden="1" customHeight="1" x14ac:dyDescent="0.25">
      <c r="A349" s="344">
        <v>5</v>
      </c>
      <c r="B349" s="144" t="s">
        <v>416</v>
      </c>
      <c r="C349" s="344"/>
      <c r="D349" s="346">
        <f t="shared" si="66"/>
        <v>6</v>
      </c>
      <c r="E349" s="344">
        <v>5</v>
      </c>
      <c r="F349" s="344">
        <v>1</v>
      </c>
      <c r="G349" s="346">
        <f t="shared" si="67"/>
        <v>6</v>
      </c>
      <c r="H349" s="344">
        <v>5</v>
      </c>
      <c r="I349" s="344">
        <v>1</v>
      </c>
      <c r="J349" s="346">
        <f t="shared" si="68"/>
        <v>6</v>
      </c>
      <c r="K349" s="344">
        <v>5</v>
      </c>
      <c r="L349" s="344">
        <v>1</v>
      </c>
      <c r="M349" s="346">
        <f t="shared" si="69"/>
        <v>0</v>
      </c>
      <c r="N349" s="346">
        <f t="shared" si="70"/>
        <v>0</v>
      </c>
      <c r="O349" s="346">
        <f t="shared" si="70"/>
        <v>0</v>
      </c>
      <c r="P349" s="346"/>
    </row>
    <row r="350" spans="1:16" s="149" customFormat="1" ht="24" hidden="1" customHeight="1" x14ac:dyDescent="0.25">
      <c r="A350" s="344">
        <v>6</v>
      </c>
      <c r="B350" s="144" t="s">
        <v>402</v>
      </c>
      <c r="C350" s="344"/>
      <c r="D350" s="346">
        <f t="shared" si="66"/>
        <v>3</v>
      </c>
      <c r="E350" s="344">
        <v>3</v>
      </c>
      <c r="F350" s="346"/>
      <c r="G350" s="346">
        <f t="shared" si="67"/>
        <v>3</v>
      </c>
      <c r="H350" s="344">
        <v>3</v>
      </c>
      <c r="I350" s="344"/>
      <c r="J350" s="346">
        <f t="shared" si="68"/>
        <v>3</v>
      </c>
      <c r="K350" s="344">
        <v>3</v>
      </c>
      <c r="L350" s="344"/>
      <c r="M350" s="346">
        <f t="shared" si="69"/>
        <v>0</v>
      </c>
      <c r="N350" s="346">
        <f t="shared" si="70"/>
        <v>0</v>
      </c>
      <c r="O350" s="346">
        <f t="shared" si="70"/>
        <v>0</v>
      </c>
      <c r="P350" s="346"/>
    </row>
    <row r="351" spans="1:16" s="149" customFormat="1" ht="24" hidden="1" customHeight="1" x14ac:dyDescent="0.25">
      <c r="A351" s="344">
        <v>7</v>
      </c>
      <c r="B351" s="144" t="s">
        <v>417</v>
      </c>
      <c r="C351" s="344"/>
      <c r="D351" s="346">
        <f t="shared" si="66"/>
        <v>8</v>
      </c>
      <c r="E351" s="344">
        <v>8</v>
      </c>
      <c r="F351" s="346"/>
      <c r="G351" s="346">
        <f t="shared" si="67"/>
        <v>8</v>
      </c>
      <c r="H351" s="344">
        <v>8</v>
      </c>
      <c r="I351" s="344"/>
      <c r="J351" s="346">
        <f t="shared" si="68"/>
        <v>8</v>
      </c>
      <c r="K351" s="344">
        <v>8</v>
      </c>
      <c r="L351" s="344"/>
      <c r="M351" s="346">
        <f t="shared" si="69"/>
        <v>0</v>
      </c>
      <c r="N351" s="346">
        <f t="shared" si="70"/>
        <v>0</v>
      </c>
      <c r="O351" s="346">
        <f t="shared" si="70"/>
        <v>0</v>
      </c>
      <c r="P351" s="346"/>
    </row>
    <row r="352" spans="1:16" s="149" customFormat="1" ht="24" hidden="1" customHeight="1" x14ac:dyDescent="0.25">
      <c r="A352" s="344">
        <v>8</v>
      </c>
      <c r="B352" s="144" t="s">
        <v>418</v>
      </c>
      <c r="C352" s="344"/>
      <c r="D352" s="346">
        <f t="shared" si="66"/>
        <v>8</v>
      </c>
      <c r="E352" s="344">
        <v>8</v>
      </c>
      <c r="F352" s="346"/>
      <c r="G352" s="346">
        <f t="shared" si="67"/>
        <v>8</v>
      </c>
      <c r="H352" s="344">
        <v>8</v>
      </c>
      <c r="I352" s="344"/>
      <c r="J352" s="346">
        <f t="shared" si="68"/>
        <v>8</v>
      </c>
      <c r="K352" s="344">
        <v>8</v>
      </c>
      <c r="L352" s="344"/>
      <c r="M352" s="346">
        <f t="shared" si="69"/>
        <v>0</v>
      </c>
      <c r="N352" s="346">
        <f t="shared" si="70"/>
        <v>0</v>
      </c>
      <c r="O352" s="346">
        <f t="shared" si="70"/>
        <v>0</v>
      </c>
      <c r="P352" s="346"/>
    </row>
    <row r="353" spans="1:16" s="149" customFormat="1" ht="24" hidden="1" customHeight="1" x14ac:dyDescent="0.25">
      <c r="A353" s="344">
        <v>9</v>
      </c>
      <c r="B353" s="144" t="s">
        <v>419</v>
      </c>
      <c r="C353" s="344"/>
      <c r="D353" s="346">
        <f t="shared" si="66"/>
        <v>3</v>
      </c>
      <c r="E353" s="344">
        <v>3</v>
      </c>
      <c r="F353" s="346"/>
      <c r="G353" s="346">
        <f t="shared" si="67"/>
        <v>3</v>
      </c>
      <c r="H353" s="344">
        <v>3</v>
      </c>
      <c r="I353" s="344"/>
      <c r="J353" s="346">
        <f t="shared" si="68"/>
        <v>3</v>
      </c>
      <c r="K353" s="344">
        <v>3</v>
      </c>
      <c r="L353" s="344"/>
      <c r="M353" s="346">
        <f t="shared" si="69"/>
        <v>0</v>
      </c>
      <c r="N353" s="346">
        <f t="shared" si="70"/>
        <v>0</v>
      </c>
      <c r="O353" s="346">
        <f t="shared" si="70"/>
        <v>0</v>
      </c>
      <c r="P353" s="346"/>
    </row>
    <row r="354" spans="1:16" s="149" customFormat="1" ht="24" hidden="1" customHeight="1" x14ac:dyDescent="0.25">
      <c r="A354" s="344">
        <v>10</v>
      </c>
      <c r="B354" s="144" t="s">
        <v>420</v>
      </c>
      <c r="C354" s="344"/>
      <c r="D354" s="346">
        <f t="shared" si="66"/>
        <v>4</v>
      </c>
      <c r="E354" s="344">
        <v>4</v>
      </c>
      <c r="F354" s="346"/>
      <c r="G354" s="346">
        <f t="shared" si="67"/>
        <v>4</v>
      </c>
      <c r="H354" s="344">
        <v>4</v>
      </c>
      <c r="I354" s="344"/>
      <c r="J354" s="346">
        <f t="shared" si="68"/>
        <v>4</v>
      </c>
      <c r="K354" s="344">
        <v>4</v>
      </c>
      <c r="L354" s="344"/>
      <c r="M354" s="346">
        <f t="shared" si="69"/>
        <v>0</v>
      </c>
      <c r="N354" s="346">
        <f t="shared" si="70"/>
        <v>0</v>
      </c>
      <c r="O354" s="346">
        <f t="shared" si="70"/>
        <v>0</v>
      </c>
      <c r="P354" s="346"/>
    </row>
    <row r="355" spans="1:16" s="149" customFormat="1" ht="24" hidden="1" customHeight="1" x14ac:dyDescent="0.25">
      <c r="A355" s="344">
        <v>11</v>
      </c>
      <c r="B355" s="144" t="s">
        <v>421</v>
      </c>
      <c r="C355" s="344"/>
      <c r="D355" s="346">
        <f t="shared" si="66"/>
        <v>8</v>
      </c>
      <c r="E355" s="344">
        <v>8</v>
      </c>
      <c r="F355" s="346"/>
      <c r="G355" s="346">
        <f t="shared" si="67"/>
        <v>8</v>
      </c>
      <c r="H355" s="344">
        <v>8</v>
      </c>
      <c r="I355" s="344"/>
      <c r="J355" s="346">
        <f t="shared" si="68"/>
        <v>8</v>
      </c>
      <c r="K355" s="344">
        <v>8</v>
      </c>
      <c r="L355" s="344"/>
      <c r="M355" s="346">
        <f t="shared" si="69"/>
        <v>0</v>
      </c>
      <c r="N355" s="346">
        <f t="shared" si="70"/>
        <v>0</v>
      </c>
      <c r="O355" s="346">
        <f t="shared" si="70"/>
        <v>0</v>
      </c>
      <c r="P355" s="346"/>
    </row>
    <row r="356" spans="1:16" s="149" customFormat="1" ht="24" hidden="1" customHeight="1" x14ac:dyDescent="0.25">
      <c r="A356" s="344">
        <v>12</v>
      </c>
      <c r="B356" s="144" t="s">
        <v>408</v>
      </c>
      <c r="C356" s="344"/>
      <c r="D356" s="346">
        <f t="shared" si="66"/>
        <v>4</v>
      </c>
      <c r="E356" s="344">
        <v>4</v>
      </c>
      <c r="F356" s="346"/>
      <c r="G356" s="346">
        <f t="shared" si="67"/>
        <v>3</v>
      </c>
      <c r="H356" s="344">
        <v>3</v>
      </c>
      <c r="I356" s="344"/>
      <c r="J356" s="346">
        <f t="shared" si="68"/>
        <v>4</v>
      </c>
      <c r="K356" s="344">
        <v>4</v>
      </c>
      <c r="L356" s="344"/>
      <c r="M356" s="346">
        <f t="shared" si="69"/>
        <v>0</v>
      </c>
      <c r="N356" s="346">
        <f t="shared" si="70"/>
        <v>0</v>
      </c>
      <c r="O356" s="346">
        <f t="shared" si="70"/>
        <v>0</v>
      </c>
      <c r="P356" s="346"/>
    </row>
    <row r="357" spans="1:16" s="149" customFormat="1" ht="24" hidden="1" customHeight="1" x14ac:dyDescent="0.25">
      <c r="A357" s="344">
        <v>13</v>
      </c>
      <c r="B357" s="144" t="s">
        <v>407</v>
      </c>
      <c r="C357" s="344"/>
      <c r="D357" s="346">
        <f t="shared" si="66"/>
        <v>2</v>
      </c>
      <c r="E357" s="344">
        <v>2</v>
      </c>
      <c r="F357" s="346"/>
      <c r="G357" s="346">
        <f t="shared" si="67"/>
        <v>1</v>
      </c>
      <c r="H357" s="344">
        <v>1</v>
      </c>
      <c r="I357" s="344"/>
      <c r="J357" s="346">
        <f t="shared" si="68"/>
        <v>2</v>
      </c>
      <c r="K357" s="344">
        <v>2</v>
      </c>
      <c r="L357" s="344"/>
      <c r="M357" s="346">
        <f t="shared" si="69"/>
        <v>0</v>
      </c>
      <c r="N357" s="346">
        <f t="shared" si="70"/>
        <v>0</v>
      </c>
      <c r="O357" s="346">
        <f t="shared" si="70"/>
        <v>0</v>
      </c>
      <c r="P357" s="346"/>
    </row>
    <row r="358" spans="1:16" s="149" customFormat="1" ht="24" hidden="1" customHeight="1" x14ac:dyDescent="0.25">
      <c r="A358" s="344">
        <v>14</v>
      </c>
      <c r="B358" s="144" t="s">
        <v>422</v>
      </c>
      <c r="C358" s="344"/>
      <c r="D358" s="346">
        <f t="shared" si="66"/>
        <v>8</v>
      </c>
      <c r="E358" s="344">
        <v>8</v>
      </c>
      <c r="F358" s="346"/>
      <c r="G358" s="346">
        <f t="shared" si="67"/>
        <v>8</v>
      </c>
      <c r="H358" s="344">
        <v>8</v>
      </c>
      <c r="I358" s="344"/>
      <c r="J358" s="346">
        <f t="shared" si="68"/>
        <v>8</v>
      </c>
      <c r="K358" s="344">
        <v>8</v>
      </c>
      <c r="L358" s="344"/>
      <c r="M358" s="346">
        <f t="shared" si="69"/>
        <v>0</v>
      </c>
      <c r="N358" s="346">
        <f t="shared" si="70"/>
        <v>0</v>
      </c>
      <c r="O358" s="346">
        <f t="shared" si="70"/>
        <v>0</v>
      </c>
      <c r="P358" s="346"/>
    </row>
    <row r="359" spans="1:16" s="149" customFormat="1" ht="24" hidden="1" customHeight="1" x14ac:dyDescent="0.25">
      <c r="A359" s="344">
        <v>15</v>
      </c>
      <c r="B359" s="144" t="s">
        <v>423</v>
      </c>
      <c r="C359" s="344"/>
      <c r="D359" s="346">
        <f t="shared" si="66"/>
        <v>11</v>
      </c>
      <c r="E359" s="344">
        <v>11</v>
      </c>
      <c r="F359" s="346"/>
      <c r="G359" s="346">
        <f t="shared" si="67"/>
        <v>10</v>
      </c>
      <c r="H359" s="344">
        <v>10</v>
      </c>
      <c r="I359" s="344"/>
      <c r="J359" s="346">
        <f t="shared" si="68"/>
        <v>10</v>
      </c>
      <c r="K359" s="344">
        <v>10</v>
      </c>
      <c r="L359" s="344"/>
      <c r="M359" s="346">
        <f t="shared" si="69"/>
        <v>-1</v>
      </c>
      <c r="N359" s="346">
        <f t="shared" si="70"/>
        <v>-1</v>
      </c>
      <c r="O359" s="346">
        <f t="shared" si="70"/>
        <v>0</v>
      </c>
      <c r="P359" s="346"/>
    </row>
    <row r="360" spans="1:16" s="149" customFormat="1" ht="30" customHeight="1" x14ac:dyDescent="0.25">
      <c r="A360" s="178">
        <v>7</v>
      </c>
      <c r="B360" s="148" t="s">
        <v>500</v>
      </c>
      <c r="C360" s="346"/>
      <c r="D360" s="346">
        <f t="shared" si="66"/>
        <v>67</v>
      </c>
      <c r="E360" s="346">
        <v>63</v>
      </c>
      <c r="F360" s="346">
        <v>4</v>
      </c>
      <c r="G360" s="346">
        <f t="shared" si="67"/>
        <v>64</v>
      </c>
      <c r="H360" s="346">
        <v>60</v>
      </c>
      <c r="I360" s="346">
        <v>4</v>
      </c>
      <c r="J360" s="346">
        <f t="shared" si="68"/>
        <v>66</v>
      </c>
      <c r="K360" s="346">
        <v>62</v>
      </c>
      <c r="L360" s="346">
        <v>4</v>
      </c>
      <c r="M360" s="346">
        <f t="shared" si="69"/>
        <v>-1</v>
      </c>
      <c r="N360" s="346">
        <f t="shared" si="70"/>
        <v>-1</v>
      </c>
      <c r="O360" s="346">
        <f t="shared" si="70"/>
        <v>0</v>
      </c>
      <c r="P360" s="346"/>
    </row>
    <row r="361" spans="1:16" s="347" customFormat="1" ht="30" customHeight="1" x14ac:dyDescent="0.25">
      <c r="A361" s="346">
        <v>8</v>
      </c>
      <c r="B361" s="134" t="s">
        <v>502</v>
      </c>
      <c r="C361" s="346"/>
      <c r="D361" s="346">
        <f t="shared" si="66"/>
        <v>79</v>
      </c>
      <c r="E361" s="346">
        <f>SUM(E362:E374)</f>
        <v>76</v>
      </c>
      <c r="F361" s="346">
        <f t="shared" ref="F361:L361" si="72">SUM(F362:F374)</f>
        <v>3</v>
      </c>
      <c r="G361" s="346">
        <f t="shared" si="67"/>
        <v>74</v>
      </c>
      <c r="H361" s="346">
        <f t="shared" si="72"/>
        <v>71</v>
      </c>
      <c r="I361" s="346">
        <f t="shared" si="72"/>
        <v>3</v>
      </c>
      <c r="J361" s="346">
        <f t="shared" si="68"/>
        <v>78</v>
      </c>
      <c r="K361" s="346">
        <f t="shared" si="72"/>
        <v>75</v>
      </c>
      <c r="L361" s="346">
        <f t="shared" si="72"/>
        <v>3</v>
      </c>
      <c r="M361" s="346">
        <f t="shared" si="69"/>
        <v>-1</v>
      </c>
      <c r="N361" s="346">
        <f t="shared" si="70"/>
        <v>-1</v>
      </c>
      <c r="O361" s="346">
        <f t="shared" si="70"/>
        <v>0</v>
      </c>
      <c r="P361" s="346"/>
    </row>
    <row r="362" spans="1:16" s="35" customFormat="1" ht="24" hidden="1" customHeight="1" x14ac:dyDescent="0.25">
      <c r="A362" s="344">
        <v>1</v>
      </c>
      <c r="B362" s="179" t="s">
        <v>435</v>
      </c>
      <c r="C362" s="344"/>
      <c r="D362" s="346">
        <f t="shared" si="66"/>
        <v>7</v>
      </c>
      <c r="E362" s="344">
        <v>7</v>
      </c>
      <c r="F362" s="344"/>
      <c r="G362" s="346">
        <f t="shared" si="67"/>
        <v>6</v>
      </c>
      <c r="H362" s="344">
        <v>6</v>
      </c>
      <c r="I362" s="344"/>
      <c r="J362" s="346">
        <f t="shared" si="68"/>
        <v>7</v>
      </c>
      <c r="K362" s="344">
        <v>7</v>
      </c>
      <c r="L362" s="344"/>
      <c r="M362" s="346">
        <f t="shared" si="69"/>
        <v>0</v>
      </c>
      <c r="N362" s="346">
        <f t="shared" si="70"/>
        <v>0</v>
      </c>
      <c r="O362" s="346">
        <f t="shared" si="70"/>
        <v>0</v>
      </c>
      <c r="P362" s="346"/>
    </row>
    <row r="363" spans="1:16" s="35" customFormat="1" ht="24" hidden="1" customHeight="1" x14ac:dyDescent="0.25">
      <c r="A363" s="344">
        <v>2</v>
      </c>
      <c r="B363" s="179" t="s">
        <v>415</v>
      </c>
      <c r="C363" s="344" t="s">
        <v>436</v>
      </c>
      <c r="D363" s="346">
        <f t="shared" si="66"/>
        <v>12</v>
      </c>
      <c r="E363" s="344">
        <v>9</v>
      </c>
      <c r="F363" s="344">
        <v>3</v>
      </c>
      <c r="G363" s="346">
        <f t="shared" si="67"/>
        <v>11</v>
      </c>
      <c r="H363" s="344">
        <v>8</v>
      </c>
      <c r="I363" s="344">
        <v>3</v>
      </c>
      <c r="J363" s="346">
        <f t="shared" si="68"/>
        <v>12</v>
      </c>
      <c r="K363" s="344">
        <v>9</v>
      </c>
      <c r="L363" s="344">
        <v>3</v>
      </c>
      <c r="M363" s="346">
        <f t="shared" si="69"/>
        <v>0</v>
      </c>
      <c r="N363" s="346">
        <f t="shared" si="70"/>
        <v>0</v>
      </c>
      <c r="O363" s="346">
        <f t="shared" si="70"/>
        <v>0</v>
      </c>
      <c r="P363" s="346"/>
    </row>
    <row r="364" spans="1:16" s="35" customFormat="1" ht="24" hidden="1" customHeight="1" x14ac:dyDescent="0.25">
      <c r="A364" s="344">
        <v>3</v>
      </c>
      <c r="B364" s="179" t="s">
        <v>437</v>
      </c>
      <c r="C364" s="344" t="s">
        <v>436</v>
      </c>
      <c r="D364" s="346">
        <f t="shared" si="66"/>
        <v>4</v>
      </c>
      <c r="E364" s="344">
        <v>4</v>
      </c>
      <c r="F364" s="344"/>
      <c r="G364" s="346">
        <f t="shared" si="67"/>
        <v>5</v>
      </c>
      <c r="H364" s="344">
        <v>5</v>
      </c>
      <c r="I364" s="344"/>
      <c r="J364" s="346">
        <f t="shared" si="68"/>
        <v>4</v>
      </c>
      <c r="K364" s="344">
        <v>4</v>
      </c>
      <c r="L364" s="344"/>
      <c r="M364" s="346">
        <f t="shared" si="69"/>
        <v>0</v>
      </c>
      <c r="N364" s="346">
        <f t="shared" si="70"/>
        <v>0</v>
      </c>
      <c r="O364" s="346">
        <f t="shared" si="70"/>
        <v>0</v>
      </c>
      <c r="P364" s="346"/>
    </row>
    <row r="365" spans="1:16" s="35" customFormat="1" ht="24" hidden="1" customHeight="1" x14ac:dyDescent="0.25">
      <c r="A365" s="344">
        <v>4</v>
      </c>
      <c r="B365" s="179" t="s">
        <v>438</v>
      </c>
      <c r="C365" s="344" t="s">
        <v>436</v>
      </c>
      <c r="D365" s="346">
        <f t="shared" si="66"/>
        <v>5</v>
      </c>
      <c r="E365" s="344">
        <v>5</v>
      </c>
      <c r="F365" s="344"/>
      <c r="G365" s="346">
        <f t="shared" si="67"/>
        <v>6</v>
      </c>
      <c r="H365" s="344">
        <v>6</v>
      </c>
      <c r="I365" s="344"/>
      <c r="J365" s="346">
        <f t="shared" si="68"/>
        <v>6</v>
      </c>
      <c r="K365" s="344">
        <v>6</v>
      </c>
      <c r="L365" s="344"/>
      <c r="M365" s="346">
        <f t="shared" si="69"/>
        <v>1</v>
      </c>
      <c r="N365" s="346">
        <f t="shared" si="70"/>
        <v>1</v>
      </c>
      <c r="O365" s="346">
        <f t="shared" si="70"/>
        <v>0</v>
      </c>
      <c r="P365" s="346"/>
    </row>
    <row r="366" spans="1:16" s="35" customFormat="1" ht="24" hidden="1" customHeight="1" x14ac:dyDescent="0.25">
      <c r="A366" s="344">
        <v>5</v>
      </c>
      <c r="B366" s="179" t="s">
        <v>439</v>
      </c>
      <c r="C366" s="344" t="s">
        <v>436</v>
      </c>
      <c r="D366" s="346">
        <f t="shared" si="66"/>
        <v>3</v>
      </c>
      <c r="E366" s="344">
        <v>3</v>
      </c>
      <c r="F366" s="344"/>
      <c r="G366" s="346">
        <f t="shared" si="67"/>
        <v>2</v>
      </c>
      <c r="H366" s="344">
        <v>2</v>
      </c>
      <c r="I366" s="344"/>
      <c r="J366" s="346">
        <f t="shared" si="68"/>
        <v>3</v>
      </c>
      <c r="K366" s="344">
        <v>3</v>
      </c>
      <c r="L366" s="344"/>
      <c r="M366" s="346">
        <f t="shared" si="69"/>
        <v>0</v>
      </c>
      <c r="N366" s="346">
        <f t="shared" si="70"/>
        <v>0</v>
      </c>
      <c r="O366" s="346">
        <f t="shared" si="70"/>
        <v>0</v>
      </c>
      <c r="P366" s="346"/>
    </row>
    <row r="367" spans="1:16" s="35" customFormat="1" ht="24" hidden="1" customHeight="1" x14ac:dyDescent="0.25">
      <c r="A367" s="344">
        <v>6</v>
      </c>
      <c r="B367" s="179" t="s">
        <v>440</v>
      </c>
      <c r="C367" s="344" t="s">
        <v>436</v>
      </c>
      <c r="D367" s="346">
        <f t="shared" si="66"/>
        <v>7</v>
      </c>
      <c r="E367" s="344">
        <v>7</v>
      </c>
      <c r="F367" s="344"/>
      <c r="G367" s="346">
        <f t="shared" si="67"/>
        <v>7</v>
      </c>
      <c r="H367" s="344">
        <v>7</v>
      </c>
      <c r="I367" s="344"/>
      <c r="J367" s="346">
        <f t="shared" si="68"/>
        <v>7</v>
      </c>
      <c r="K367" s="344">
        <v>7</v>
      </c>
      <c r="L367" s="344"/>
      <c r="M367" s="346">
        <f t="shared" si="69"/>
        <v>0</v>
      </c>
      <c r="N367" s="346">
        <f t="shared" si="70"/>
        <v>0</v>
      </c>
      <c r="O367" s="346">
        <f t="shared" si="70"/>
        <v>0</v>
      </c>
      <c r="P367" s="346"/>
    </row>
    <row r="368" spans="1:16" s="35" customFormat="1" ht="24" hidden="1" customHeight="1" x14ac:dyDescent="0.25">
      <c r="A368" s="344">
        <v>7</v>
      </c>
      <c r="B368" s="179" t="s">
        <v>441</v>
      </c>
      <c r="C368" s="344" t="s">
        <v>436</v>
      </c>
      <c r="D368" s="346">
        <f t="shared" si="66"/>
        <v>6</v>
      </c>
      <c r="E368" s="344">
        <v>6</v>
      </c>
      <c r="F368" s="344"/>
      <c r="G368" s="346">
        <f t="shared" si="67"/>
        <v>6</v>
      </c>
      <c r="H368" s="344">
        <v>6</v>
      </c>
      <c r="I368" s="344"/>
      <c r="J368" s="346">
        <f t="shared" si="68"/>
        <v>6</v>
      </c>
      <c r="K368" s="344">
        <v>6</v>
      </c>
      <c r="L368" s="344"/>
      <c r="M368" s="346">
        <f t="shared" si="69"/>
        <v>0</v>
      </c>
      <c r="N368" s="346">
        <f t="shared" si="70"/>
        <v>0</v>
      </c>
      <c r="O368" s="346">
        <f t="shared" si="70"/>
        <v>0</v>
      </c>
      <c r="P368" s="346"/>
    </row>
    <row r="369" spans="1:16" s="35" customFormat="1" ht="24" hidden="1" customHeight="1" x14ac:dyDescent="0.25">
      <c r="A369" s="344">
        <v>8</v>
      </c>
      <c r="B369" s="179" t="s">
        <v>442</v>
      </c>
      <c r="C369" s="344" t="s">
        <v>436</v>
      </c>
      <c r="D369" s="346">
        <f t="shared" si="66"/>
        <v>6</v>
      </c>
      <c r="E369" s="344">
        <v>6</v>
      </c>
      <c r="F369" s="344"/>
      <c r="G369" s="346">
        <f t="shared" si="67"/>
        <v>5</v>
      </c>
      <c r="H369" s="344">
        <v>5</v>
      </c>
      <c r="I369" s="344"/>
      <c r="J369" s="346">
        <f t="shared" si="68"/>
        <v>6</v>
      </c>
      <c r="K369" s="344">
        <v>6</v>
      </c>
      <c r="L369" s="344"/>
      <c r="M369" s="346">
        <f t="shared" si="69"/>
        <v>0</v>
      </c>
      <c r="N369" s="346">
        <f t="shared" si="70"/>
        <v>0</v>
      </c>
      <c r="O369" s="346">
        <f t="shared" si="70"/>
        <v>0</v>
      </c>
      <c r="P369" s="346"/>
    </row>
    <row r="370" spans="1:16" s="35" customFormat="1" ht="24" hidden="1" customHeight="1" x14ac:dyDescent="0.25">
      <c r="A370" s="344">
        <v>9</v>
      </c>
      <c r="B370" s="179" t="s">
        <v>443</v>
      </c>
      <c r="C370" s="344" t="s">
        <v>436</v>
      </c>
      <c r="D370" s="346">
        <f t="shared" si="66"/>
        <v>7</v>
      </c>
      <c r="E370" s="344">
        <v>7</v>
      </c>
      <c r="F370" s="344"/>
      <c r="G370" s="346">
        <f t="shared" si="67"/>
        <v>7</v>
      </c>
      <c r="H370" s="344">
        <v>7</v>
      </c>
      <c r="I370" s="344"/>
      <c r="J370" s="346">
        <f t="shared" si="68"/>
        <v>7</v>
      </c>
      <c r="K370" s="344">
        <v>7</v>
      </c>
      <c r="L370" s="344"/>
      <c r="M370" s="346">
        <f t="shared" si="69"/>
        <v>0</v>
      </c>
      <c r="N370" s="346">
        <f t="shared" si="70"/>
        <v>0</v>
      </c>
      <c r="O370" s="346">
        <f t="shared" si="70"/>
        <v>0</v>
      </c>
      <c r="P370" s="346"/>
    </row>
    <row r="371" spans="1:16" s="35" customFormat="1" ht="24" hidden="1" customHeight="1" x14ac:dyDescent="0.25">
      <c r="A371" s="344">
        <v>10</v>
      </c>
      <c r="B371" s="179" t="s">
        <v>444</v>
      </c>
      <c r="C371" s="344" t="s">
        <v>436</v>
      </c>
      <c r="D371" s="346">
        <f t="shared" si="66"/>
        <v>4</v>
      </c>
      <c r="E371" s="344">
        <v>4</v>
      </c>
      <c r="F371" s="344"/>
      <c r="G371" s="346">
        <f t="shared" si="67"/>
        <v>3</v>
      </c>
      <c r="H371" s="344">
        <v>3</v>
      </c>
      <c r="I371" s="344"/>
      <c r="J371" s="346">
        <f t="shared" si="68"/>
        <v>4</v>
      </c>
      <c r="K371" s="344">
        <v>4</v>
      </c>
      <c r="L371" s="344"/>
      <c r="M371" s="346">
        <f t="shared" si="69"/>
        <v>0</v>
      </c>
      <c r="N371" s="346">
        <f t="shared" si="70"/>
        <v>0</v>
      </c>
      <c r="O371" s="346">
        <f t="shared" si="70"/>
        <v>0</v>
      </c>
      <c r="P371" s="346"/>
    </row>
    <row r="372" spans="1:16" s="35" customFormat="1" ht="24" hidden="1" customHeight="1" x14ac:dyDescent="0.25">
      <c r="A372" s="344">
        <v>11</v>
      </c>
      <c r="B372" s="179" t="s">
        <v>445</v>
      </c>
      <c r="C372" s="344" t="s">
        <v>436</v>
      </c>
      <c r="D372" s="346">
        <f t="shared" si="66"/>
        <v>2</v>
      </c>
      <c r="E372" s="344">
        <v>2</v>
      </c>
      <c r="F372" s="344"/>
      <c r="G372" s="346">
        <f t="shared" si="67"/>
        <v>1</v>
      </c>
      <c r="H372" s="344">
        <v>1</v>
      </c>
      <c r="I372" s="344"/>
      <c r="J372" s="346">
        <f t="shared" si="68"/>
        <v>0</v>
      </c>
      <c r="K372" s="344">
        <v>0</v>
      </c>
      <c r="L372" s="344"/>
      <c r="M372" s="346">
        <f t="shared" si="69"/>
        <v>-2</v>
      </c>
      <c r="N372" s="346">
        <f t="shared" si="70"/>
        <v>-2</v>
      </c>
      <c r="O372" s="346">
        <f t="shared" si="70"/>
        <v>0</v>
      </c>
      <c r="P372" s="346"/>
    </row>
    <row r="373" spans="1:16" s="35" customFormat="1" ht="24" hidden="1" customHeight="1" x14ac:dyDescent="0.25">
      <c r="A373" s="344">
        <v>12</v>
      </c>
      <c r="B373" s="179" t="s">
        <v>446</v>
      </c>
      <c r="C373" s="344" t="s">
        <v>436</v>
      </c>
      <c r="D373" s="346">
        <f t="shared" si="66"/>
        <v>11</v>
      </c>
      <c r="E373" s="344">
        <v>11</v>
      </c>
      <c r="F373" s="344"/>
      <c r="G373" s="346">
        <f t="shared" si="67"/>
        <v>10</v>
      </c>
      <c r="H373" s="344">
        <v>10</v>
      </c>
      <c r="I373" s="344"/>
      <c r="J373" s="346">
        <f t="shared" si="68"/>
        <v>11</v>
      </c>
      <c r="K373" s="344">
        <v>11</v>
      </c>
      <c r="L373" s="344"/>
      <c r="M373" s="346">
        <f t="shared" si="69"/>
        <v>0</v>
      </c>
      <c r="N373" s="346">
        <f t="shared" si="70"/>
        <v>0</v>
      </c>
      <c r="O373" s="346">
        <f t="shared" si="70"/>
        <v>0</v>
      </c>
      <c r="P373" s="346"/>
    </row>
    <row r="374" spans="1:16" s="35" customFormat="1" ht="24" hidden="1" customHeight="1" x14ac:dyDescent="0.25">
      <c r="A374" s="344">
        <v>13</v>
      </c>
      <c r="B374" s="179" t="s">
        <v>447</v>
      </c>
      <c r="C374" s="344" t="s">
        <v>436</v>
      </c>
      <c r="D374" s="346">
        <f t="shared" si="66"/>
        <v>5</v>
      </c>
      <c r="E374" s="344">
        <v>5</v>
      </c>
      <c r="F374" s="344"/>
      <c r="G374" s="346">
        <f t="shared" si="67"/>
        <v>5</v>
      </c>
      <c r="H374" s="344">
        <v>5</v>
      </c>
      <c r="I374" s="344"/>
      <c r="J374" s="346">
        <f t="shared" si="68"/>
        <v>5</v>
      </c>
      <c r="K374" s="344">
        <v>5</v>
      </c>
      <c r="L374" s="344"/>
      <c r="M374" s="346">
        <f t="shared" si="69"/>
        <v>0</v>
      </c>
      <c r="N374" s="346">
        <f t="shared" si="70"/>
        <v>0</v>
      </c>
      <c r="O374" s="346">
        <f t="shared" si="70"/>
        <v>0</v>
      </c>
      <c r="P374" s="346"/>
    </row>
    <row r="375" spans="1:16" s="154" customFormat="1" ht="30.75" customHeight="1" x14ac:dyDescent="0.25">
      <c r="A375" s="346">
        <v>9</v>
      </c>
      <c r="B375" s="134" t="s">
        <v>503</v>
      </c>
      <c r="C375" s="344"/>
      <c r="D375" s="346">
        <f t="shared" si="66"/>
        <v>83</v>
      </c>
      <c r="E375" s="346">
        <f t="shared" ref="E375:I375" si="73">SUM(E376:E388)</f>
        <v>80</v>
      </c>
      <c r="F375" s="346">
        <f t="shared" si="73"/>
        <v>3</v>
      </c>
      <c r="G375" s="346">
        <f t="shared" si="67"/>
        <v>79</v>
      </c>
      <c r="H375" s="346">
        <f t="shared" si="73"/>
        <v>76</v>
      </c>
      <c r="I375" s="346">
        <f t="shared" si="73"/>
        <v>3</v>
      </c>
      <c r="J375" s="346">
        <f t="shared" si="68"/>
        <v>82</v>
      </c>
      <c r="K375" s="346">
        <v>78</v>
      </c>
      <c r="L375" s="346">
        <v>4</v>
      </c>
      <c r="M375" s="346">
        <f t="shared" si="69"/>
        <v>-1</v>
      </c>
      <c r="N375" s="346">
        <f t="shared" si="70"/>
        <v>-2</v>
      </c>
      <c r="O375" s="346">
        <f t="shared" si="70"/>
        <v>1</v>
      </c>
      <c r="P375" s="346"/>
    </row>
    <row r="376" spans="1:16" s="35" customFormat="1" ht="24" hidden="1" customHeight="1" x14ac:dyDescent="0.25">
      <c r="A376" s="344" t="s">
        <v>1</v>
      </c>
      <c r="B376" s="60" t="s">
        <v>424</v>
      </c>
      <c r="C376" s="344"/>
      <c r="D376" s="346">
        <f t="shared" si="66"/>
        <v>6</v>
      </c>
      <c r="E376" s="344">
        <v>6</v>
      </c>
      <c r="F376" s="344"/>
      <c r="G376" s="346">
        <f t="shared" si="67"/>
        <v>6</v>
      </c>
      <c r="H376" s="344">
        <v>6</v>
      </c>
      <c r="I376" s="344"/>
      <c r="J376" s="346">
        <f t="shared" si="68"/>
        <v>6</v>
      </c>
      <c r="K376" s="344">
        <v>6</v>
      </c>
      <c r="L376" s="344"/>
      <c r="M376" s="346">
        <f t="shared" si="69"/>
        <v>0</v>
      </c>
      <c r="N376" s="346">
        <f t="shared" si="70"/>
        <v>0</v>
      </c>
      <c r="O376" s="346">
        <f t="shared" si="70"/>
        <v>0</v>
      </c>
      <c r="P376" s="346"/>
    </row>
    <row r="377" spans="1:16" s="35" customFormat="1" ht="24" hidden="1" customHeight="1" x14ac:dyDescent="0.25">
      <c r="A377" s="344">
        <v>1</v>
      </c>
      <c r="B377" s="60" t="s">
        <v>425</v>
      </c>
      <c r="C377" s="344"/>
      <c r="D377" s="346">
        <f t="shared" si="66"/>
        <v>10</v>
      </c>
      <c r="E377" s="344">
        <v>7</v>
      </c>
      <c r="F377" s="344">
        <v>3</v>
      </c>
      <c r="G377" s="346">
        <f t="shared" si="67"/>
        <v>10</v>
      </c>
      <c r="H377" s="344">
        <v>7</v>
      </c>
      <c r="I377" s="344">
        <v>3</v>
      </c>
      <c r="J377" s="346">
        <f t="shared" si="68"/>
        <v>10</v>
      </c>
      <c r="K377" s="344">
        <v>7</v>
      </c>
      <c r="L377" s="344">
        <v>3</v>
      </c>
      <c r="M377" s="346">
        <f t="shared" si="69"/>
        <v>0</v>
      </c>
      <c r="N377" s="346">
        <f t="shared" si="70"/>
        <v>0</v>
      </c>
      <c r="O377" s="346">
        <f t="shared" si="70"/>
        <v>0</v>
      </c>
      <c r="P377" s="346"/>
    </row>
    <row r="378" spans="1:16" s="35" customFormat="1" ht="24" hidden="1" customHeight="1" x14ac:dyDescent="0.25">
      <c r="A378" s="344">
        <v>2</v>
      </c>
      <c r="B378" s="60" t="s">
        <v>426</v>
      </c>
      <c r="C378" s="344"/>
      <c r="D378" s="346">
        <f t="shared" si="66"/>
        <v>6</v>
      </c>
      <c r="E378" s="344">
        <v>6</v>
      </c>
      <c r="F378" s="344"/>
      <c r="G378" s="346">
        <f t="shared" si="67"/>
        <v>6</v>
      </c>
      <c r="H378" s="344">
        <v>6</v>
      </c>
      <c r="I378" s="344"/>
      <c r="J378" s="346">
        <f t="shared" si="68"/>
        <v>6</v>
      </c>
      <c r="K378" s="344">
        <v>6</v>
      </c>
      <c r="L378" s="344"/>
      <c r="M378" s="346">
        <f t="shared" si="69"/>
        <v>0</v>
      </c>
      <c r="N378" s="346">
        <f t="shared" si="70"/>
        <v>0</v>
      </c>
      <c r="O378" s="346">
        <f t="shared" si="70"/>
        <v>0</v>
      </c>
      <c r="P378" s="346"/>
    </row>
    <row r="379" spans="1:16" s="35" customFormat="1" ht="24" hidden="1" customHeight="1" x14ac:dyDescent="0.25">
      <c r="A379" s="344">
        <v>3</v>
      </c>
      <c r="B379" s="60" t="s">
        <v>404</v>
      </c>
      <c r="C379" s="344"/>
      <c r="D379" s="346">
        <f t="shared" si="66"/>
        <v>7</v>
      </c>
      <c r="E379" s="344">
        <v>7</v>
      </c>
      <c r="F379" s="344"/>
      <c r="G379" s="346">
        <f t="shared" si="67"/>
        <v>7</v>
      </c>
      <c r="H379" s="344">
        <v>7</v>
      </c>
      <c r="I379" s="344"/>
      <c r="J379" s="346">
        <f t="shared" si="68"/>
        <v>7</v>
      </c>
      <c r="K379" s="344">
        <v>7</v>
      </c>
      <c r="L379" s="344"/>
      <c r="M379" s="346">
        <f t="shared" si="69"/>
        <v>0</v>
      </c>
      <c r="N379" s="346">
        <f t="shared" si="70"/>
        <v>0</v>
      </c>
      <c r="O379" s="346">
        <f t="shared" si="70"/>
        <v>0</v>
      </c>
      <c r="P379" s="346"/>
    </row>
    <row r="380" spans="1:16" s="35" customFormat="1" ht="24" hidden="1" customHeight="1" x14ac:dyDescent="0.25">
      <c r="A380" s="344">
        <v>4</v>
      </c>
      <c r="B380" s="60" t="s">
        <v>427</v>
      </c>
      <c r="C380" s="344"/>
      <c r="D380" s="346">
        <f t="shared" si="66"/>
        <v>9</v>
      </c>
      <c r="E380" s="344">
        <v>9</v>
      </c>
      <c r="F380" s="344"/>
      <c r="G380" s="346">
        <f t="shared" si="67"/>
        <v>9</v>
      </c>
      <c r="H380" s="344">
        <v>9</v>
      </c>
      <c r="I380" s="344"/>
      <c r="J380" s="346">
        <f t="shared" si="68"/>
        <v>9</v>
      </c>
      <c r="K380" s="344">
        <v>9</v>
      </c>
      <c r="L380" s="344"/>
      <c r="M380" s="346">
        <f t="shared" si="69"/>
        <v>0</v>
      </c>
      <c r="N380" s="346">
        <f t="shared" si="70"/>
        <v>0</v>
      </c>
      <c r="O380" s="346">
        <f t="shared" si="70"/>
        <v>0</v>
      </c>
      <c r="P380" s="346"/>
    </row>
    <row r="381" spans="1:16" s="35" customFormat="1" ht="24" hidden="1" customHeight="1" x14ac:dyDescent="0.25">
      <c r="A381" s="344">
        <v>5</v>
      </c>
      <c r="B381" s="60" t="s">
        <v>428</v>
      </c>
      <c r="C381" s="344"/>
      <c r="D381" s="346">
        <f t="shared" si="66"/>
        <v>6</v>
      </c>
      <c r="E381" s="344">
        <v>6</v>
      </c>
      <c r="F381" s="344"/>
      <c r="G381" s="346">
        <f t="shared" si="67"/>
        <v>6</v>
      </c>
      <c r="H381" s="344">
        <v>6</v>
      </c>
      <c r="I381" s="344"/>
      <c r="J381" s="346">
        <f t="shared" si="68"/>
        <v>6</v>
      </c>
      <c r="K381" s="344">
        <v>6</v>
      </c>
      <c r="L381" s="344"/>
      <c r="M381" s="346">
        <f t="shared" si="69"/>
        <v>0</v>
      </c>
      <c r="N381" s="346">
        <f t="shared" si="70"/>
        <v>0</v>
      </c>
      <c r="O381" s="346">
        <f t="shared" si="70"/>
        <v>0</v>
      </c>
      <c r="P381" s="346"/>
    </row>
    <row r="382" spans="1:16" s="35" customFormat="1" ht="24" hidden="1" customHeight="1" x14ac:dyDescent="0.25">
      <c r="A382" s="344">
        <v>6</v>
      </c>
      <c r="B382" s="60" t="s">
        <v>411</v>
      </c>
      <c r="C382" s="344"/>
      <c r="D382" s="346">
        <f t="shared" si="66"/>
        <v>7</v>
      </c>
      <c r="E382" s="344">
        <v>7</v>
      </c>
      <c r="F382" s="344"/>
      <c r="G382" s="346">
        <f t="shared" si="67"/>
        <v>7</v>
      </c>
      <c r="H382" s="344">
        <v>7</v>
      </c>
      <c r="I382" s="344"/>
      <c r="J382" s="346">
        <f t="shared" si="68"/>
        <v>7</v>
      </c>
      <c r="K382" s="344">
        <v>7</v>
      </c>
      <c r="L382" s="344"/>
      <c r="M382" s="346">
        <f t="shared" si="69"/>
        <v>0</v>
      </c>
      <c r="N382" s="346">
        <f t="shared" si="70"/>
        <v>0</v>
      </c>
      <c r="O382" s="346">
        <f t="shared" si="70"/>
        <v>0</v>
      </c>
      <c r="P382" s="346"/>
    </row>
    <row r="383" spans="1:16" s="35" customFormat="1" ht="24" hidden="1" customHeight="1" x14ac:dyDescent="0.25">
      <c r="A383" s="344">
        <v>7</v>
      </c>
      <c r="B383" s="60" t="s">
        <v>410</v>
      </c>
      <c r="C383" s="344"/>
      <c r="D383" s="346">
        <f t="shared" si="66"/>
        <v>6</v>
      </c>
      <c r="E383" s="344">
        <v>6</v>
      </c>
      <c r="F383" s="344"/>
      <c r="G383" s="346">
        <f t="shared" si="67"/>
        <v>6</v>
      </c>
      <c r="H383" s="56">
        <v>6</v>
      </c>
      <c r="I383" s="344"/>
      <c r="J383" s="346">
        <f t="shared" si="68"/>
        <v>6</v>
      </c>
      <c r="K383" s="344">
        <v>6</v>
      </c>
      <c r="L383" s="344"/>
      <c r="M383" s="346">
        <f t="shared" si="69"/>
        <v>0</v>
      </c>
      <c r="N383" s="346">
        <f t="shared" si="70"/>
        <v>0</v>
      </c>
      <c r="O383" s="346">
        <f t="shared" si="70"/>
        <v>0</v>
      </c>
      <c r="P383" s="346"/>
    </row>
    <row r="384" spans="1:16" s="35" customFormat="1" ht="24" hidden="1" customHeight="1" x14ac:dyDescent="0.25">
      <c r="A384" s="344">
        <v>8</v>
      </c>
      <c r="B384" s="60" t="s">
        <v>81</v>
      </c>
      <c r="C384" s="344"/>
      <c r="D384" s="346">
        <f t="shared" si="66"/>
        <v>4</v>
      </c>
      <c r="E384" s="344">
        <v>4</v>
      </c>
      <c r="F384" s="344"/>
      <c r="G384" s="346">
        <f t="shared" si="67"/>
        <v>4</v>
      </c>
      <c r="H384" s="344">
        <v>4</v>
      </c>
      <c r="I384" s="344"/>
      <c r="J384" s="346">
        <f t="shared" si="68"/>
        <v>4</v>
      </c>
      <c r="K384" s="344">
        <v>4</v>
      </c>
      <c r="L384" s="344"/>
      <c r="M384" s="346">
        <f t="shared" si="69"/>
        <v>0</v>
      </c>
      <c r="N384" s="346">
        <f t="shared" si="70"/>
        <v>0</v>
      </c>
      <c r="O384" s="346">
        <f t="shared" si="70"/>
        <v>0</v>
      </c>
      <c r="P384" s="346"/>
    </row>
    <row r="385" spans="1:16" s="35" customFormat="1" ht="24" hidden="1" customHeight="1" x14ac:dyDescent="0.25">
      <c r="A385" s="344">
        <v>9</v>
      </c>
      <c r="B385" s="60" t="s">
        <v>402</v>
      </c>
      <c r="C385" s="344"/>
      <c r="D385" s="346">
        <f t="shared" si="66"/>
        <v>3</v>
      </c>
      <c r="E385" s="344">
        <v>3</v>
      </c>
      <c r="F385" s="344"/>
      <c r="G385" s="346">
        <f t="shared" si="67"/>
        <v>2</v>
      </c>
      <c r="H385" s="57">
        <v>2</v>
      </c>
      <c r="I385" s="344"/>
      <c r="J385" s="346">
        <f t="shared" si="68"/>
        <v>2</v>
      </c>
      <c r="K385" s="344">
        <v>2</v>
      </c>
      <c r="L385" s="344"/>
      <c r="M385" s="346">
        <f t="shared" si="69"/>
        <v>-1</v>
      </c>
      <c r="N385" s="346">
        <f t="shared" si="70"/>
        <v>-1</v>
      </c>
      <c r="O385" s="346">
        <f t="shared" si="70"/>
        <v>0</v>
      </c>
      <c r="P385" s="346"/>
    </row>
    <row r="386" spans="1:16" s="35" customFormat="1" ht="24" hidden="1" customHeight="1" x14ac:dyDescent="0.25">
      <c r="A386" s="344">
        <v>10</v>
      </c>
      <c r="B386" s="60" t="s">
        <v>429</v>
      </c>
      <c r="C386" s="344"/>
      <c r="D386" s="346">
        <f t="shared" si="66"/>
        <v>11</v>
      </c>
      <c r="E386" s="344">
        <v>11</v>
      </c>
      <c r="F386" s="344"/>
      <c r="G386" s="346">
        <f t="shared" si="67"/>
        <v>8</v>
      </c>
      <c r="H386" s="57">
        <v>8</v>
      </c>
      <c r="I386" s="344"/>
      <c r="J386" s="346">
        <f t="shared" si="68"/>
        <v>11</v>
      </c>
      <c r="K386" s="344">
        <v>11</v>
      </c>
      <c r="L386" s="344"/>
      <c r="M386" s="346">
        <f t="shared" si="69"/>
        <v>0</v>
      </c>
      <c r="N386" s="346">
        <f t="shared" si="70"/>
        <v>0</v>
      </c>
      <c r="O386" s="346">
        <f t="shared" si="70"/>
        <v>0</v>
      </c>
      <c r="P386" s="346"/>
    </row>
    <row r="387" spans="1:16" s="35" customFormat="1" ht="24" hidden="1" customHeight="1" x14ac:dyDescent="0.25">
      <c r="A387" s="344">
        <v>11</v>
      </c>
      <c r="B387" s="60" t="s">
        <v>430</v>
      </c>
      <c r="C387" s="344"/>
      <c r="D387" s="346">
        <f t="shared" si="66"/>
        <v>5</v>
      </c>
      <c r="E387" s="344">
        <v>5</v>
      </c>
      <c r="F387" s="344"/>
      <c r="G387" s="346">
        <f t="shared" si="67"/>
        <v>5</v>
      </c>
      <c r="H387" s="344">
        <v>5</v>
      </c>
      <c r="I387" s="344"/>
      <c r="J387" s="346">
        <f t="shared" si="68"/>
        <v>5</v>
      </c>
      <c r="K387" s="344">
        <v>5</v>
      </c>
      <c r="L387" s="344"/>
      <c r="M387" s="346">
        <f t="shared" si="69"/>
        <v>0</v>
      </c>
      <c r="N387" s="346">
        <f t="shared" si="70"/>
        <v>0</v>
      </c>
      <c r="O387" s="346">
        <f t="shared" si="70"/>
        <v>0</v>
      </c>
      <c r="P387" s="346"/>
    </row>
    <row r="388" spans="1:16" s="35" customFormat="1" ht="24" hidden="1" customHeight="1" x14ac:dyDescent="0.25">
      <c r="A388" s="344">
        <v>12</v>
      </c>
      <c r="B388" s="60" t="s">
        <v>407</v>
      </c>
      <c r="C388" s="344"/>
      <c r="D388" s="346">
        <f t="shared" si="66"/>
        <v>3</v>
      </c>
      <c r="E388" s="344">
        <v>3</v>
      </c>
      <c r="F388" s="344"/>
      <c r="G388" s="346">
        <f t="shared" si="67"/>
        <v>3</v>
      </c>
      <c r="H388" s="344">
        <v>3</v>
      </c>
      <c r="I388" s="344"/>
      <c r="J388" s="346">
        <f t="shared" si="68"/>
        <v>3</v>
      </c>
      <c r="K388" s="344">
        <v>3</v>
      </c>
      <c r="L388" s="344"/>
      <c r="M388" s="346">
        <f t="shared" si="69"/>
        <v>0</v>
      </c>
      <c r="N388" s="346">
        <f t="shared" si="70"/>
        <v>0</v>
      </c>
      <c r="O388" s="346">
        <f t="shared" si="70"/>
        <v>0</v>
      </c>
      <c r="P388" s="346"/>
    </row>
    <row r="389" spans="1:16" s="347" customFormat="1" ht="31.5" customHeight="1" x14ac:dyDescent="0.25">
      <c r="A389" s="346">
        <v>10</v>
      </c>
      <c r="B389" s="134" t="s">
        <v>504</v>
      </c>
      <c r="C389" s="346"/>
      <c r="D389" s="346">
        <f t="shared" si="66"/>
        <v>94</v>
      </c>
      <c r="E389" s="346">
        <f>SUM(E390:E402)</f>
        <v>90</v>
      </c>
      <c r="F389" s="346">
        <f t="shared" ref="F389:L389" si="74">SUM(F390:F402)</f>
        <v>4</v>
      </c>
      <c r="G389" s="346">
        <f t="shared" si="67"/>
        <v>82</v>
      </c>
      <c r="H389" s="346">
        <f t="shared" si="74"/>
        <v>78</v>
      </c>
      <c r="I389" s="346">
        <f t="shared" si="74"/>
        <v>4</v>
      </c>
      <c r="J389" s="346">
        <f t="shared" si="68"/>
        <v>93</v>
      </c>
      <c r="K389" s="346">
        <f t="shared" si="74"/>
        <v>89</v>
      </c>
      <c r="L389" s="346">
        <f t="shared" si="74"/>
        <v>4</v>
      </c>
      <c r="M389" s="346">
        <f t="shared" si="69"/>
        <v>-1</v>
      </c>
      <c r="N389" s="346">
        <f t="shared" si="70"/>
        <v>-1</v>
      </c>
      <c r="O389" s="346">
        <f t="shared" si="70"/>
        <v>0</v>
      </c>
      <c r="P389" s="346"/>
    </row>
    <row r="390" spans="1:16" s="35" customFormat="1" ht="24" hidden="1" customHeight="1" x14ac:dyDescent="0.25">
      <c r="A390" s="344">
        <v>1</v>
      </c>
      <c r="B390" s="179" t="s">
        <v>435</v>
      </c>
      <c r="C390" s="344"/>
      <c r="D390" s="346">
        <f t="shared" si="66"/>
        <v>8</v>
      </c>
      <c r="E390" s="344">
        <v>8</v>
      </c>
      <c r="F390" s="344"/>
      <c r="G390" s="346">
        <f t="shared" si="67"/>
        <v>7</v>
      </c>
      <c r="H390" s="344">
        <v>7</v>
      </c>
      <c r="I390" s="344"/>
      <c r="J390" s="346">
        <f t="shared" si="68"/>
        <v>8</v>
      </c>
      <c r="K390" s="344">
        <v>8</v>
      </c>
      <c r="L390" s="344"/>
      <c r="M390" s="346">
        <f t="shared" si="69"/>
        <v>0</v>
      </c>
      <c r="N390" s="346">
        <f t="shared" si="70"/>
        <v>0</v>
      </c>
      <c r="O390" s="346">
        <f t="shared" si="70"/>
        <v>0</v>
      </c>
      <c r="P390" s="346"/>
    </row>
    <row r="391" spans="1:16" s="35" customFormat="1" ht="24" hidden="1" customHeight="1" x14ac:dyDescent="0.25">
      <c r="A391" s="344">
        <v>2</v>
      </c>
      <c r="B391" s="179" t="s">
        <v>415</v>
      </c>
      <c r="C391" s="344" t="s">
        <v>436</v>
      </c>
      <c r="D391" s="346">
        <f t="shared" si="66"/>
        <v>12</v>
      </c>
      <c r="E391" s="344">
        <v>8</v>
      </c>
      <c r="F391" s="344">
        <v>4</v>
      </c>
      <c r="G391" s="346">
        <f t="shared" si="67"/>
        <v>15</v>
      </c>
      <c r="H391" s="344">
        <v>11</v>
      </c>
      <c r="I391" s="344">
        <v>4</v>
      </c>
      <c r="J391" s="346">
        <f t="shared" si="68"/>
        <v>14</v>
      </c>
      <c r="K391" s="344">
        <v>10</v>
      </c>
      <c r="L391" s="344">
        <v>4</v>
      </c>
      <c r="M391" s="346">
        <f t="shared" si="69"/>
        <v>2</v>
      </c>
      <c r="N391" s="346">
        <f t="shared" si="70"/>
        <v>2</v>
      </c>
      <c r="O391" s="346">
        <f t="shared" si="70"/>
        <v>0</v>
      </c>
      <c r="P391" s="346"/>
    </row>
    <row r="392" spans="1:16" s="35" customFormat="1" ht="24" hidden="1" customHeight="1" x14ac:dyDescent="0.25">
      <c r="A392" s="344">
        <v>3</v>
      </c>
      <c r="B392" s="179" t="s">
        <v>437</v>
      </c>
      <c r="C392" s="344" t="s">
        <v>436</v>
      </c>
      <c r="D392" s="346">
        <f t="shared" si="66"/>
        <v>5</v>
      </c>
      <c r="E392" s="344">
        <v>5</v>
      </c>
      <c r="F392" s="344"/>
      <c r="G392" s="346">
        <f t="shared" si="67"/>
        <v>3</v>
      </c>
      <c r="H392" s="344">
        <v>3</v>
      </c>
      <c r="I392" s="344"/>
      <c r="J392" s="346">
        <f t="shared" si="68"/>
        <v>5</v>
      </c>
      <c r="K392" s="344">
        <v>5</v>
      </c>
      <c r="L392" s="344"/>
      <c r="M392" s="346">
        <f t="shared" si="69"/>
        <v>0</v>
      </c>
      <c r="N392" s="346">
        <f t="shared" si="70"/>
        <v>0</v>
      </c>
      <c r="O392" s="346">
        <f t="shared" si="70"/>
        <v>0</v>
      </c>
      <c r="P392" s="346"/>
    </row>
    <row r="393" spans="1:16" s="35" customFormat="1" ht="24" hidden="1" customHeight="1" x14ac:dyDescent="0.25">
      <c r="A393" s="344">
        <v>4</v>
      </c>
      <c r="B393" s="179" t="s">
        <v>438</v>
      </c>
      <c r="C393" s="344" t="s">
        <v>436</v>
      </c>
      <c r="D393" s="346">
        <f t="shared" si="66"/>
        <v>6</v>
      </c>
      <c r="E393" s="344">
        <v>6</v>
      </c>
      <c r="F393" s="344"/>
      <c r="G393" s="346">
        <f t="shared" si="67"/>
        <v>5</v>
      </c>
      <c r="H393" s="344">
        <v>5</v>
      </c>
      <c r="I393" s="344"/>
      <c r="J393" s="346">
        <f t="shared" si="68"/>
        <v>6</v>
      </c>
      <c r="K393" s="344">
        <v>6</v>
      </c>
      <c r="L393" s="344"/>
      <c r="M393" s="346">
        <f t="shared" si="69"/>
        <v>0</v>
      </c>
      <c r="N393" s="346">
        <f t="shared" si="70"/>
        <v>0</v>
      </c>
      <c r="O393" s="346">
        <f t="shared" si="70"/>
        <v>0</v>
      </c>
      <c r="P393" s="346"/>
    </row>
    <row r="394" spans="1:16" s="35" customFormat="1" ht="24" hidden="1" customHeight="1" x14ac:dyDescent="0.25">
      <c r="A394" s="344">
        <v>5</v>
      </c>
      <c r="B394" s="179" t="s">
        <v>439</v>
      </c>
      <c r="C394" s="344" t="s">
        <v>436</v>
      </c>
      <c r="D394" s="346">
        <f t="shared" si="66"/>
        <v>4</v>
      </c>
      <c r="E394" s="344">
        <v>4</v>
      </c>
      <c r="F394" s="344"/>
      <c r="G394" s="346">
        <f t="shared" si="67"/>
        <v>2</v>
      </c>
      <c r="H394" s="344">
        <v>2</v>
      </c>
      <c r="I394" s="344"/>
      <c r="J394" s="346">
        <f t="shared" si="68"/>
        <v>4</v>
      </c>
      <c r="K394" s="344">
        <v>4</v>
      </c>
      <c r="L394" s="344"/>
      <c r="M394" s="346">
        <f t="shared" si="69"/>
        <v>0</v>
      </c>
      <c r="N394" s="346">
        <f t="shared" si="70"/>
        <v>0</v>
      </c>
      <c r="O394" s="346">
        <f t="shared" si="70"/>
        <v>0</v>
      </c>
      <c r="P394" s="346"/>
    </row>
    <row r="395" spans="1:16" s="35" customFormat="1" ht="24" hidden="1" customHeight="1" x14ac:dyDescent="0.25">
      <c r="A395" s="344">
        <v>6</v>
      </c>
      <c r="B395" s="179" t="s">
        <v>440</v>
      </c>
      <c r="C395" s="344" t="s">
        <v>436</v>
      </c>
      <c r="D395" s="346">
        <f t="shared" si="66"/>
        <v>8</v>
      </c>
      <c r="E395" s="344">
        <v>8</v>
      </c>
      <c r="F395" s="344"/>
      <c r="G395" s="346">
        <f t="shared" si="67"/>
        <v>7</v>
      </c>
      <c r="H395" s="344">
        <v>7</v>
      </c>
      <c r="I395" s="344"/>
      <c r="J395" s="346">
        <f t="shared" si="68"/>
        <v>7</v>
      </c>
      <c r="K395" s="344">
        <v>7</v>
      </c>
      <c r="L395" s="344"/>
      <c r="M395" s="346">
        <f t="shared" si="69"/>
        <v>-1</v>
      </c>
      <c r="N395" s="346">
        <f t="shared" si="70"/>
        <v>-1</v>
      </c>
      <c r="O395" s="346">
        <f t="shared" si="70"/>
        <v>0</v>
      </c>
      <c r="P395" s="346"/>
    </row>
    <row r="396" spans="1:16" s="35" customFormat="1" ht="24" hidden="1" customHeight="1" x14ac:dyDescent="0.25">
      <c r="A396" s="344">
        <v>7</v>
      </c>
      <c r="B396" s="179" t="s">
        <v>441</v>
      </c>
      <c r="C396" s="344" t="s">
        <v>436</v>
      </c>
      <c r="D396" s="346">
        <f t="shared" si="66"/>
        <v>7</v>
      </c>
      <c r="E396" s="344">
        <v>7</v>
      </c>
      <c r="F396" s="344"/>
      <c r="G396" s="346">
        <f t="shared" si="67"/>
        <v>7</v>
      </c>
      <c r="H396" s="344">
        <v>7</v>
      </c>
      <c r="I396" s="344"/>
      <c r="J396" s="346">
        <f t="shared" si="68"/>
        <v>7</v>
      </c>
      <c r="K396" s="344">
        <v>7</v>
      </c>
      <c r="L396" s="344"/>
      <c r="M396" s="346">
        <f t="shared" si="69"/>
        <v>0</v>
      </c>
      <c r="N396" s="346">
        <f t="shared" si="70"/>
        <v>0</v>
      </c>
      <c r="O396" s="346">
        <f t="shared" si="70"/>
        <v>0</v>
      </c>
      <c r="P396" s="346"/>
    </row>
    <row r="397" spans="1:16" s="35" customFormat="1" ht="24" hidden="1" customHeight="1" x14ac:dyDescent="0.25">
      <c r="A397" s="344">
        <v>8</v>
      </c>
      <c r="B397" s="179" t="s">
        <v>442</v>
      </c>
      <c r="C397" s="344" t="s">
        <v>436</v>
      </c>
      <c r="D397" s="346">
        <f t="shared" si="66"/>
        <v>11</v>
      </c>
      <c r="E397" s="344">
        <v>11</v>
      </c>
      <c r="F397" s="344"/>
      <c r="G397" s="346">
        <f t="shared" si="67"/>
        <v>9</v>
      </c>
      <c r="H397" s="344">
        <v>9</v>
      </c>
      <c r="I397" s="344"/>
      <c r="J397" s="346">
        <f t="shared" si="68"/>
        <v>12</v>
      </c>
      <c r="K397" s="344">
        <v>12</v>
      </c>
      <c r="L397" s="344"/>
      <c r="M397" s="346">
        <f t="shared" si="69"/>
        <v>1</v>
      </c>
      <c r="N397" s="346">
        <f t="shared" si="70"/>
        <v>1</v>
      </c>
      <c r="O397" s="346">
        <f t="shared" si="70"/>
        <v>0</v>
      </c>
      <c r="P397" s="346"/>
    </row>
    <row r="398" spans="1:16" s="35" customFormat="1" ht="24" hidden="1" customHeight="1" x14ac:dyDescent="0.25">
      <c r="A398" s="344">
        <v>9</v>
      </c>
      <c r="B398" s="179" t="s">
        <v>443</v>
      </c>
      <c r="C398" s="344" t="s">
        <v>436</v>
      </c>
      <c r="D398" s="346">
        <f t="shared" si="66"/>
        <v>8</v>
      </c>
      <c r="E398" s="344">
        <v>8</v>
      </c>
      <c r="F398" s="344"/>
      <c r="G398" s="346">
        <f t="shared" si="67"/>
        <v>6</v>
      </c>
      <c r="H398" s="344">
        <v>6</v>
      </c>
      <c r="I398" s="344"/>
      <c r="J398" s="346">
        <f t="shared" si="68"/>
        <v>7</v>
      </c>
      <c r="K398" s="344">
        <v>7</v>
      </c>
      <c r="L398" s="344"/>
      <c r="M398" s="346">
        <f t="shared" si="69"/>
        <v>-1</v>
      </c>
      <c r="N398" s="346">
        <f t="shared" si="70"/>
        <v>-1</v>
      </c>
      <c r="O398" s="346">
        <f t="shared" si="70"/>
        <v>0</v>
      </c>
      <c r="P398" s="346"/>
    </row>
    <row r="399" spans="1:16" s="35" customFormat="1" ht="24" hidden="1" customHeight="1" x14ac:dyDescent="0.25">
      <c r="A399" s="344">
        <v>10</v>
      </c>
      <c r="B399" s="179" t="s">
        <v>444</v>
      </c>
      <c r="C399" s="344" t="s">
        <v>436</v>
      </c>
      <c r="D399" s="346">
        <f t="shared" ref="D399:D448" si="75">SUM(E399:F399)</f>
        <v>4</v>
      </c>
      <c r="E399" s="344">
        <v>4</v>
      </c>
      <c r="F399" s="344"/>
      <c r="G399" s="346">
        <f t="shared" ref="G399:G448" si="76">SUM(H399:I399)</f>
        <v>4</v>
      </c>
      <c r="H399" s="344">
        <v>4</v>
      </c>
      <c r="I399" s="344"/>
      <c r="J399" s="346">
        <f t="shared" ref="J399:J448" si="77">SUM(K399:L399)</f>
        <v>4</v>
      </c>
      <c r="K399" s="344">
        <v>4</v>
      </c>
      <c r="L399" s="344"/>
      <c r="M399" s="346">
        <f t="shared" ref="M399:M432" si="78">J399-D399</f>
        <v>0</v>
      </c>
      <c r="N399" s="346">
        <f t="shared" ref="N399:O432" si="79">K399-E399</f>
        <v>0</v>
      </c>
      <c r="O399" s="346">
        <f t="shared" si="79"/>
        <v>0</v>
      </c>
      <c r="P399" s="346"/>
    </row>
    <row r="400" spans="1:16" s="35" customFormat="1" ht="24" hidden="1" customHeight="1" x14ac:dyDescent="0.25">
      <c r="A400" s="344">
        <v>11</v>
      </c>
      <c r="B400" s="179" t="s">
        <v>445</v>
      </c>
      <c r="C400" s="344" t="s">
        <v>436</v>
      </c>
      <c r="D400" s="346">
        <f t="shared" si="75"/>
        <v>3</v>
      </c>
      <c r="E400" s="344">
        <v>3</v>
      </c>
      <c r="F400" s="344"/>
      <c r="G400" s="346">
        <f t="shared" si="76"/>
        <v>2</v>
      </c>
      <c r="H400" s="344">
        <v>2</v>
      </c>
      <c r="I400" s="344"/>
      <c r="J400" s="346">
        <f t="shared" si="77"/>
        <v>2</v>
      </c>
      <c r="K400" s="344">
        <v>2</v>
      </c>
      <c r="L400" s="344"/>
      <c r="M400" s="346">
        <f t="shared" si="78"/>
        <v>-1</v>
      </c>
      <c r="N400" s="346">
        <f t="shared" si="79"/>
        <v>-1</v>
      </c>
      <c r="O400" s="346">
        <f t="shared" si="79"/>
        <v>0</v>
      </c>
      <c r="P400" s="346"/>
    </row>
    <row r="401" spans="1:16" s="35" customFormat="1" ht="24" hidden="1" customHeight="1" x14ac:dyDescent="0.25">
      <c r="A401" s="344">
        <v>12</v>
      </c>
      <c r="B401" s="179" t="s">
        <v>446</v>
      </c>
      <c r="C401" s="344" t="s">
        <v>436</v>
      </c>
      <c r="D401" s="346">
        <f t="shared" si="75"/>
        <v>11</v>
      </c>
      <c r="E401" s="344">
        <v>11</v>
      </c>
      <c r="F401" s="344"/>
      <c r="G401" s="346">
        <f t="shared" si="76"/>
        <v>10</v>
      </c>
      <c r="H401" s="344">
        <v>10</v>
      </c>
      <c r="I401" s="344"/>
      <c r="J401" s="346">
        <f t="shared" si="77"/>
        <v>11</v>
      </c>
      <c r="K401" s="344">
        <v>11</v>
      </c>
      <c r="L401" s="344"/>
      <c r="M401" s="346">
        <f t="shared" si="78"/>
        <v>0</v>
      </c>
      <c r="N401" s="346">
        <f t="shared" si="79"/>
        <v>0</v>
      </c>
      <c r="O401" s="346">
        <f t="shared" si="79"/>
        <v>0</v>
      </c>
      <c r="P401" s="346"/>
    </row>
    <row r="402" spans="1:16" s="35" customFormat="1" ht="24" hidden="1" customHeight="1" x14ac:dyDescent="0.25">
      <c r="A402" s="344">
        <v>13</v>
      </c>
      <c r="B402" s="179" t="s">
        <v>447</v>
      </c>
      <c r="C402" s="344" t="s">
        <v>436</v>
      </c>
      <c r="D402" s="346">
        <f t="shared" si="75"/>
        <v>7</v>
      </c>
      <c r="E402" s="344">
        <v>7</v>
      </c>
      <c r="F402" s="344"/>
      <c r="G402" s="346">
        <f t="shared" si="76"/>
        <v>5</v>
      </c>
      <c r="H402" s="344">
        <v>5</v>
      </c>
      <c r="I402" s="344"/>
      <c r="J402" s="346">
        <f t="shared" si="77"/>
        <v>6</v>
      </c>
      <c r="K402" s="344">
        <v>6</v>
      </c>
      <c r="L402" s="344"/>
      <c r="M402" s="346">
        <f t="shared" si="78"/>
        <v>-1</v>
      </c>
      <c r="N402" s="346">
        <f t="shared" si="79"/>
        <v>-1</v>
      </c>
      <c r="O402" s="346">
        <f t="shared" si="79"/>
        <v>0</v>
      </c>
      <c r="P402" s="346"/>
    </row>
    <row r="403" spans="1:16" s="347" customFormat="1" ht="25.5" customHeight="1" x14ac:dyDescent="0.25">
      <c r="A403" s="346">
        <v>11</v>
      </c>
      <c r="B403" s="134" t="s">
        <v>505</v>
      </c>
      <c r="C403" s="346"/>
      <c r="D403" s="346">
        <f t="shared" si="75"/>
        <v>75</v>
      </c>
      <c r="E403" s="346">
        <f t="shared" ref="E403:L403" si="80">SUM(E404:E417)</f>
        <v>70</v>
      </c>
      <c r="F403" s="346">
        <f>SUM(F404:F417)</f>
        <v>5</v>
      </c>
      <c r="G403" s="346">
        <f t="shared" si="76"/>
        <v>68</v>
      </c>
      <c r="H403" s="346">
        <f t="shared" si="80"/>
        <v>63</v>
      </c>
      <c r="I403" s="346">
        <f t="shared" si="80"/>
        <v>5</v>
      </c>
      <c r="J403" s="346">
        <f t="shared" si="77"/>
        <v>75</v>
      </c>
      <c r="K403" s="346">
        <v>70</v>
      </c>
      <c r="L403" s="346">
        <f t="shared" si="80"/>
        <v>5</v>
      </c>
      <c r="M403" s="346">
        <f t="shared" si="78"/>
        <v>0</v>
      </c>
      <c r="N403" s="346">
        <f t="shared" si="79"/>
        <v>0</v>
      </c>
      <c r="O403" s="346">
        <f t="shared" si="79"/>
        <v>0</v>
      </c>
      <c r="P403" s="346"/>
    </row>
    <row r="404" spans="1:16" s="154" customFormat="1" ht="24" hidden="1" customHeight="1" x14ac:dyDescent="0.25">
      <c r="A404" s="30">
        <v>1</v>
      </c>
      <c r="B404" s="66" t="s">
        <v>448</v>
      </c>
      <c r="C404" s="344" t="s">
        <v>449</v>
      </c>
      <c r="D404" s="346">
        <f t="shared" si="75"/>
        <v>5</v>
      </c>
      <c r="E404" s="344">
        <v>5</v>
      </c>
      <c r="F404" s="344"/>
      <c r="G404" s="346">
        <f t="shared" si="76"/>
        <v>4</v>
      </c>
      <c r="H404" s="344">
        <v>4</v>
      </c>
      <c r="I404" s="344"/>
      <c r="J404" s="346">
        <f t="shared" si="77"/>
        <v>4</v>
      </c>
      <c r="K404" s="344">
        <v>4</v>
      </c>
      <c r="L404" s="344"/>
      <c r="M404" s="346">
        <f t="shared" ref="M404:M418" si="81">J404-D404</f>
        <v>-1</v>
      </c>
      <c r="N404" s="346">
        <f t="shared" ref="N404:N418" si="82">K404-E404</f>
        <v>-1</v>
      </c>
      <c r="O404" s="346">
        <f t="shared" si="79"/>
        <v>0</v>
      </c>
      <c r="P404" s="346"/>
    </row>
    <row r="405" spans="1:16" s="154" customFormat="1" ht="24" hidden="1" customHeight="1" x14ac:dyDescent="0.25">
      <c r="A405" s="30">
        <v>2</v>
      </c>
      <c r="B405" s="66" t="s">
        <v>450</v>
      </c>
      <c r="C405" s="344" t="s">
        <v>449</v>
      </c>
      <c r="D405" s="346">
        <f t="shared" si="75"/>
        <v>2</v>
      </c>
      <c r="E405" s="344">
        <v>2</v>
      </c>
      <c r="F405" s="344"/>
      <c r="G405" s="346">
        <f t="shared" si="76"/>
        <v>2</v>
      </c>
      <c r="H405" s="344">
        <v>2</v>
      </c>
      <c r="I405" s="344"/>
      <c r="J405" s="346">
        <f t="shared" si="77"/>
        <v>2</v>
      </c>
      <c r="K405" s="344">
        <v>2</v>
      </c>
      <c r="L405" s="344"/>
      <c r="M405" s="346">
        <f t="shared" si="81"/>
        <v>0</v>
      </c>
      <c r="N405" s="346">
        <f t="shared" si="82"/>
        <v>0</v>
      </c>
      <c r="O405" s="346">
        <f t="shared" si="79"/>
        <v>0</v>
      </c>
      <c r="P405" s="346"/>
    </row>
    <row r="406" spans="1:16" s="154" customFormat="1" ht="24" hidden="1" customHeight="1" x14ac:dyDescent="0.25">
      <c r="A406" s="30">
        <v>3</v>
      </c>
      <c r="B406" s="66" t="s">
        <v>451</v>
      </c>
      <c r="C406" s="344" t="s">
        <v>449</v>
      </c>
      <c r="D406" s="346">
        <f t="shared" si="75"/>
        <v>11</v>
      </c>
      <c r="E406" s="344">
        <v>6</v>
      </c>
      <c r="F406" s="344">
        <v>5</v>
      </c>
      <c r="G406" s="346">
        <f t="shared" si="76"/>
        <v>8</v>
      </c>
      <c r="H406" s="344">
        <v>3</v>
      </c>
      <c r="I406" s="344">
        <v>5</v>
      </c>
      <c r="J406" s="346">
        <f t="shared" si="77"/>
        <v>12</v>
      </c>
      <c r="K406" s="344">
        <v>7</v>
      </c>
      <c r="L406" s="344">
        <v>5</v>
      </c>
      <c r="M406" s="346">
        <f t="shared" si="81"/>
        <v>1</v>
      </c>
      <c r="N406" s="346">
        <f t="shared" si="82"/>
        <v>1</v>
      </c>
      <c r="O406" s="346">
        <f t="shared" si="79"/>
        <v>0</v>
      </c>
      <c r="P406" s="346"/>
    </row>
    <row r="407" spans="1:16" s="154" customFormat="1" ht="24" hidden="1" customHeight="1" x14ac:dyDescent="0.25">
      <c r="A407" s="30">
        <v>4</v>
      </c>
      <c r="B407" s="66" t="s">
        <v>409</v>
      </c>
      <c r="C407" s="344" t="s">
        <v>449</v>
      </c>
      <c r="D407" s="346">
        <f t="shared" si="75"/>
        <v>6</v>
      </c>
      <c r="E407" s="344">
        <v>6</v>
      </c>
      <c r="F407" s="344"/>
      <c r="G407" s="346">
        <f t="shared" si="76"/>
        <v>7</v>
      </c>
      <c r="H407" s="344">
        <v>7</v>
      </c>
      <c r="I407" s="344"/>
      <c r="J407" s="346">
        <f t="shared" si="77"/>
        <v>6</v>
      </c>
      <c r="K407" s="344">
        <v>6</v>
      </c>
      <c r="L407" s="344"/>
      <c r="M407" s="346">
        <f t="shared" si="81"/>
        <v>0</v>
      </c>
      <c r="N407" s="346">
        <f t="shared" si="82"/>
        <v>0</v>
      </c>
      <c r="O407" s="346">
        <f t="shared" si="79"/>
        <v>0</v>
      </c>
      <c r="P407" s="346"/>
    </row>
    <row r="408" spans="1:16" s="154" customFormat="1" ht="24" hidden="1" customHeight="1" x14ac:dyDescent="0.25">
      <c r="A408" s="30">
        <v>5</v>
      </c>
      <c r="B408" s="66" t="s">
        <v>452</v>
      </c>
      <c r="C408" s="344" t="s">
        <v>449</v>
      </c>
      <c r="D408" s="346">
        <f t="shared" si="75"/>
        <v>6</v>
      </c>
      <c r="E408" s="344">
        <v>6</v>
      </c>
      <c r="F408" s="344"/>
      <c r="G408" s="346">
        <f t="shared" si="76"/>
        <v>5</v>
      </c>
      <c r="H408" s="344">
        <v>5</v>
      </c>
      <c r="I408" s="344"/>
      <c r="J408" s="346">
        <f t="shared" si="77"/>
        <v>6</v>
      </c>
      <c r="K408" s="344">
        <v>6</v>
      </c>
      <c r="L408" s="344"/>
      <c r="M408" s="346">
        <f t="shared" si="81"/>
        <v>0</v>
      </c>
      <c r="N408" s="346">
        <f t="shared" si="82"/>
        <v>0</v>
      </c>
      <c r="O408" s="346">
        <f t="shared" si="79"/>
        <v>0</v>
      </c>
      <c r="P408" s="346"/>
    </row>
    <row r="409" spans="1:16" s="154" customFormat="1" ht="24" hidden="1" customHeight="1" x14ac:dyDescent="0.25">
      <c r="A409" s="30">
        <v>6</v>
      </c>
      <c r="B409" s="66" t="s">
        <v>453</v>
      </c>
      <c r="C409" s="344" t="s">
        <v>449</v>
      </c>
      <c r="D409" s="346">
        <f t="shared" si="75"/>
        <v>7</v>
      </c>
      <c r="E409" s="344">
        <v>7</v>
      </c>
      <c r="F409" s="344"/>
      <c r="G409" s="346">
        <f t="shared" si="76"/>
        <v>5</v>
      </c>
      <c r="H409" s="344">
        <v>5</v>
      </c>
      <c r="I409" s="344"/>
      <c r="J409" s="346">
        <f t="shared" si="77"/>
        <v>6</v>
      </c>
      <c r="K409" s="344">
        <v>6</v>
      </c>
      <c r="L409" s="344"/>
      <c r="M409" s="346">
        <f t="shared" si="81"/>
        <v>-1</v>
      </c>
      <c r="N409" s="346">
        <f t="shared" si="82"/>
        <v>-1</v>
      </c>
      <c r="O409" s="346">
        <f t="shared" si="79"/>
        <v>0</v>
      </c>
      <c r="P409" s="346"/>
    </row>
    <row r="410" spans="1:16" s="154" customFormat="1" ht="24" hidden="1" customHeight="1" x14ac:dyDescent="0.25">
      <c r="A410" s="30">
        <v>7</v>
      </c>
      <c r="B410" s="66" t="s">
        <v>454</v>
      </c>
      <c r="C410" s="344" t="s">
        <v>449</v>
      </c>
      <c r="D410" s="346">
        <f t="shared" si="75"/>
        <v>6</v>
      </c>
      <c r="E410" s="344">
        <v>6</v>
      </c>
      <c r="F410" s="344"/>
      <c r="G410" s="346">
        <f t="shared" si="76"/>
        <v>7</v>
      </c>
      <c r="H410" s="344">
        <v>7</v>
      </c>
      <c r="I410" s="344"/>
      <c r="J410" s="346">
        <f t="shared" si="77"/>
        <v>6</v>
      </c>
      <c r="K410" s="344">
        <v>6</v>
      </c>
      <c r="L410" s="344"/>
      <c r="M410" s="346">
        <f t="shared" si="81"/>
        <v>0</v>
      </c>
      <c r="N410" s="346">
        <f t="shared" si="82"/>
        <v>0</v>
      </c>
      <c r="O410" s="346">
        <f t="shared" si="79"/>
        <v>0</v>
      </c>
      <c r="P410" s="346"/>
    </row>
    <row r="411" spans="1:16" s="154" customFormat="1" ht="24" hidden="1" customHeight="1" x14ac:dyDescent="0.25">
      <c r="A411" s="30">
        <v>8</v>
      </c>
      <c r="B411" s="66" t="s">
        <v>437</v>
      </c>
      <c r="C411" s="344" t="s">
        <v>449</v>
      </c>
      <c r="D411" s="346">
        <f t="shared" si="75"/>
        <v>4</v>
      </c>
      <c r="E411" s="344">
        <v>4</v>
      </c>
      <c r="F411" s="344"/>
      <c r="G411" s="346">
        <f t="shared" si="76"/>
        <v>2</v>
      </c>
      <c r="H411" s="344">
        <v>2</v>
      </c>
      <c r="I411" s="344"/>
      <c r="J411" s="346">
        <f t="shared" si="77"/>
        <v>4</v>
      </c>
      <c r="K411" s="344">
        <v>4</v>
      </c>
      <c r="L411" s="344"/>
      <c r="M411" s="346">
        <f t="shared" si="81"/>
        <v>0</v>
      </c>
      <c r="N411" s="346">
        <f t="shared" si="82"/>
        <v>0</v>
      </c>
      <c r="O411" s="346">
        <f t="shared" si="79"/>
        <v>0</v>
      </c>
      <c r="P411" s="346"/>
    </row>
    <row r="412" spans="1:16" s="35" customFormat="1" ht="24" hidden="1" customHeight="1" x14ac:dyDescent="0.25">
      <c r="A412" s="30">
        <v>9</v>
      </c>
      <c r="B412" s="66" t="s">
        <v>402</v>
      </c>
      <c r="C412" s="344" t="s">
        <v>449</v>
      </c>
      <c r="D412" s="346">
        <f t="shared" si="75"/>
        <v>2</v>
      </c>
      <c r="E412" s="344">
        <v>2</v>
      </c>
      <c r="F412" s="344"/>
      <c r="G412" s="346">
        <f t="shared" si="76"/>
        <v>2</v>
      </c>
      <c r="H412" s="344">
        <v>2</v>
      </c>
      <c r="I412" s="344"/>
      <c r="J412" s="346">
        <f t="shared" si="77"/>
        <v>2</v>
      </c>
      <c r="K412" s="344">
        <v>2</v>
      </c>
      <c r="L412" s="344"/>
      <c r="M412" s="346">
        <f t="shared" si="81"/>
        <v>0</v>
      </c>
      <c r="N412" s="346">
        <f t="shared" si="82"/>
        <v>0</v>
      </c>
      <c r="O412" s="346">
        <f t="shared" si="79"/>
        <v>0</v>
      </c>
      <c r="P412" s="346"/>
    </row>
    <row r="413" spans="1:16" s="35" customFormat="1" ht="24" hidden="1" customHeight="1" x14ac:dyDescent="0.25">
      <c r="A413" s="30">
        <v>10</v>
      </c>
      <c r="B413" s="66" t="s">
        <v>455</v>
      </c>
      <c r="C413" s="344" t="s">
        <v>449</v>
      </c>
      <c r="D413" s="346">
        <f t="shared" si="75"/>
        <v>6</v>
      </c>
      <c r="E413" s="344">
        <v>6</v>
      </c>
      <c r="F413" s="344"/>
      <c r="G413" s="346">
        <f t="shared" si="76"/>
        <v>7</v>
      </c>
      <c r="H413" s="344">
        <v>7</v>
      </c>
      <c r="I413" s="344"/>
      <c r="J413" s="346">
        <f t="shared" si="77"/>
        <v>6</v>
      </c>
      <c r="K413" s="344">
        <v>6</v>
      </c>
      <c r="L413" s="344"/>
      <c r="M413" s="346">
        <f t="shared" si="81"/>
        <v>0</v>
      </c>
      <c r="N413" s="346">
        <f t="shared" si="82"/>
        <v>0</v>
      </c>
      <c r="O413" s="346">
        <f t="shared" si="79"/>
        <v>0</v>
      </c>
      <c r="P413" s="346"/>
    </row>
    <row r="414" spans="1:16" s="35" customFormat="1" ht="24" hidden="1" customHeight="1" x14ac:dyDescent="0.25">
      <c r="A414" s="30">
        <v>11</v>
      </c>
      <c r="B414" s="66" t="s">
        <v>456</v>
      </c>
      <c r="C414" s="344" t="s">
        <v>449</v>
      </c>
      <c r="D414" s="346">
        <f t="shared" si="75"/>
        <v>5</v>
      </c>
      <c r="E414" s="344">
        <v>5</v>
      </c>
      <c r="F414" s="344"/>
      <c r="G414" s="346">
        <f t="shared" si="76"/>
        <v>4</v>
      </c>
      <c r="H414" s="344">
        <v>4</v>
      </c>
      <c r="I414" s="344"/>
      <c r="J414" s="346">
        <f t="shared" si="77"/>
        <v>5</v>
      </c>
      <c r="K414" s="344">
        <v>5</v>
      </c>
      <c r="L414" s="344"/>
      <c r="M414" s="346">
        <f t="shared" si="81"/>
        <v>0</v>
      </c>
      <c r="N414" s="346">
        <f t="shared" si="82"/>
        <v>0</v>
      </c>
      <c r="O414" s="346">
        <f t="shared" si="79"/>
        <v>0</v>
      </c>
      <c r="P414" s="346"/>
    </row>
    <row r="415" spans="1:16" s="35" customFormat="1" ht="24" hidden="1" customHeight="1" x14ac:dyDescent="0.25">
      <c r="A415" s="30">
        <v>12</v>
      </c>
      <c r="B415" s="66" t="s">
        <v>457</v>
      </c>
      <c r="C415" s="344" t="s">
        <v>449</v>
      </c>
      <c r="D415" s="346">
        <f t="shared" si="75"/>
        <v>3</v>
      </c>
      <c r="E415" s="344">
        <v>3</v>
      </c>
      <c r="F415" s="344"/>
      <c r="G415" s="346">
        <f t="shared" si="76"/>
        <v>3</v>
      </c>
      <c r="H415" s="344">
        <v>3</v>
      </c>
      <c r="I415" s="344"/>
      <c r="J415" s="346">
        <f t="shared" si="77"/>
        <v>3</v>
      </c>
      <c r="K415" s="344">
        <v>3</v>
      </c>
      <c r="L415" s="344"/>
      <c r="M415" s="346">
        <f t="shared" si="81"/>
        <v>0</v>
      </c>
      <c r="N415" s="346">
        <f t="shared" si="82"/>
        <v>0</v>
      </c>
      <c r="O415" s="346">
        <f t="shared" si="79"/>
        <v>0</v>
      </c>
      <c r="P415" s="346"/>
    </row>
    <row r="416" spans="1:16" s="149" customFormat="1" ht="24" hidden="1" customHeight="1" x14ac:dyDescent="0.25">
      <c r="A416" s="30">
        <v>13</v>
      </c>
      <c r="B416" s="66" t="s">
        <v>407</v>
      </c>
      <c r="C416" s="344" t="s">
        <v>449</v>
      </c>
      <c r="D416" s="346">
        <f t="shared" si="75"/>
        <v>3</v>
      </c>
      <c r="E416" s="346">
        <v>3</v>
      </c>
      <c r="F416" s="346"/>
      <c r="G416" s="346">
        <f t="shared" si="76"/>
        <v>3</v>
      </c>
      <c r="H416" s="346">
        <v>3</v>
      </c>
      <c r="I416" s="346"/>
      <c r="J416" s="346">
        <f t="shared" si="77"/>
        <v>3</v>
      </c>
      <c r="K416" s="346">
        <v>3</v>
      </c>
      <c r="L416" s="346"/>
      <c r="M416" s="346">
        <f t="shared" si="81"/>
        <v>0</v>
      </c>
      <c r="N416" s="346">
        <f t="shared" si="82"/>
        <v>0</v>
      </c>
      <c r="O416" s="346">
        <f t="shared" si="79"/>
        <v>0</v>
      </c>
      <c r="P416" s="346"/>
    </row>
    <row r="417" spans="1:18" s="35" customFormat="1" ht="24" hidden="1" customHeight="1" x14ac:dyDescent="0.25">
      <c r="A417" s="30">
        <v>14</v>
      </c>
      <c r="B417" s="66" t="s">
        <v>458</v>
      </c>
      <c r="C417" s="344" t="s">
        <v>449</v>
      </c>
      <c r="D417" s="346">
        <f t="shared" si="75"/>
        <v>9</v>
      </c>
      <c r="E417" s="344">
        <v>9</v>
      </c>
      <c r="F417" s="344"/>
      <c r="G417" s="346">
        <f t="shared" si="76"/>
        <v>9</v>
      </c>
      <c r="H417" s="344">
        <v>9</v>
      </c>
      <c r="I417" s="344"/>
      <c r="J417" s="346">
        <f t="shared" si="77"/>
        <v>9</v>
      </c>
      <c r="K417" s="344">
        <v>9</v>
      </c>
      <c r="L417" s="344"/>
      <c r="M417" s="346">
        <f t="shared" si="81"/>
        <v>0</v>
      </c>
      <c r="N417" s="346">
        <f t="shared" si="82"/>
        <v>0</v>
      </c>
      <c r="O417" s="346">
        <f t="shared" si="79"/>
        <v>0</v>
      </c>
      <c r="P417" s="346"/>
    </row>
    <row r="418" spans="1:18" s="149" customFormat="1" ht="33.75" customHeight="1" x14ac:dyDescent="0.25">
      <c r="A418" s="178">
        <v>12</v>
      </c>
      <c r="B418" s="148" t="s">
        <v>501</v>
      </c>
      <c r="C418" s="346"/>
      <c r="D418" s="346">
        <f>SUM(D419:D431)</f>
        <v>90</v>
      </c>
      <c r="E418" s="346">
        <f t="shared" ref="E418:L418" si="83">SUM(E419:E431)</f>
        <v>86</v>
      </c>
      <c r="F418" s="346">
        <f t="shared" si="83"/>
        <v>4</v>
      </c>
      <c r="G418" s="346">
        <f t="shared" si="83"/>
        <v>75</v>
      </c>
      <c r="H418" s="346">
        <f t="shared" si="83"/>
        <v>71</v>
      </c>
      <c r="I418" s="346">
        <f t="shared" si="83"/>
        <v>4</v>
      </c>
      <c r="J418" s="346">
        <f t="shared" si="77"/>
        <v>90</v>
      </c>
      <c r="K418" s="346">
        <v>86</v>
      </c>
      <c r="L418" s="346">
        <f t="shared" si="83"/>
        <v>4</v>
      </c>
      <c r="M418" s="346">
        <f t="shared" si="81"/>
        <v>0</v>
      </c>
      <c r="N418" s="346">
        <f t="shared" si="82"/>
        <v>0</v>
      </c>
      <c r="O418" s="346">
        <f t="shared" si="79"/>
        <v>0</v>
      </c>
      <c r="P418" s="346"/>
    </row>
    <row r="419" spans="1:18" s="163" customFormat="1" ht="24" hidden="1" customHeight="1" x14ac:dyDescent="0.25">
      <c r="A419" s="344">
        <v>1</v>
      </c>
      <c r="B419" s="354" t="s">
        <v>517</v>
      </c>
      <c r="C419" s="346"/>
      <c r="D419" s="346">
        <v>7</v>
      </c>
      <c r="E419" s="344">
        <v>7</v>
      </c>
      <c r="F419" s="344"/>
      <c r="G419" s="346">
        <f>H419+I419</f>
        <v>7</v>
      </c>
      <c r="H419" s="344">
        <v>7</v>
      </c>
      <c r="I419" s="344"/>
      <c r="J419" s="346">
        <f t="shared" si="77"/>
        <v>7</v>
      </c>
      <c r="K419" s="344">
        <f>E419</f>
        <v>7</v>
      </c>
      <c r="L419" s="344"/>
      <c r="M419" s="344"/>
      <c r="N419" s="344"/>
      <c r="O419" s="346">
        <f t="shared" si="79"/>
        <v>0</v>
      </c>
      <c r="P419" s="344"/>
      <c r="R419" s="163">
        <f t="shared" ref="R419:R431" si="84">G419-D419</f>
        <v>0</v>
      </c>
    </row>
    <row r="420" spans="1:18" s="163" customFormat="1" ht="24" hidden="1" customHeight="1" x14ac:dyDescent="0.25">
      <c r="A420" s="344">
        <v>2</v>
      </c>
      <c r="B420" s="354" t="s">
        <v>518</v>
      </c>
      <c r="C420" s="355" t="s">
        <v>436</v>
      </c>
      <c r="D420" s="346">
        <v>11</v>
      </c>
      <c r="E420" s="344">
        <v>7</v>
      </c>
      <c r="F420" s="344">
        <v>4</v>
      </c>
      <c r="G420" s="346">
        <f t="shared" ref="G420:G431" si="85">H420+I420</f>
        <v>9</v>
      </c>
      <c r="H420" s="344">
        <v>5</v>
      </c>
      <c r="I420" s="344">
        <v>4</v>
      </c>
      <c r="J420" s="346">
        <f t="shared" si="77"/>
        <v>11</v>
      </c>
      <c r="K420" s="344">
        <f t="shared" ref="K420:K429" si="86">E420</f>
        <v>7</v>
      </c>
      <c r="L420" s="344">
        <f>F420</f>
        <v>4</v>
      </c>
      <c r="M420" s="344"/>
      <c r="N420" s="344"/>
      <c r="O420" s="346">
        <f t="shared" si="79"/>
        <v>0</v>
      </c>
      <c r="P420" s="344"/>
      <c r="R420" s="163">
        <f t="shared" si="84"/>
        <v>-2</v>
      </c>
    </row>
    <row r="421" spans="1:18" s="163" customFormat="1" ht="24" hidden="1" customHeight="1" x14ac:dyDescent="0.25">
      <c r="A421" s="344">
        <v>3</v>
      </c>
      <c r="B421" s="354" t="s">
        <v>409</v>
      </c>
      <c r="C421" s="355" t="s">
        <v>436</v>
      </c>
      <c r="D421" s="346">
        <v>7</v>
      </c>
      <c r="E421" s="344">
        <v>7</v>
      </c>
      <c r="F421" s="344"/>
      <c r="G421" s="346">
        <f t="shared" si="85"/>
        <v>5</v>
      </c>
      <c r="H421" s="344">
        <v>5</v>
      </c>
      <c r="I421" s="344"/>
      <c r="J421" s="346">
        <f t="shared" si="77"/>
        <v>7</v>
      </c>
      <c r="K421" s="344">
        <f t="shared" si="86"/>
        <v>7</v>
      </c>
      <c r="L421" s="344"/>
      <c r="M421" s="344"/>
      <c r="N421" s="344"/>
      <c r="O421" s="346">
        <f t="shared" si="79"/>
        <v>0</v>
      </c>
      <c r="P421" s="344"/>
      <c r="R421" s="163">
        <f t="shared" si="84"/>
        <v>-2</v>
      </c>
    </row>
    <row r="422" spans="1:18" s="163" customFormat="1" ht="24" hidden="1" customHeight="1" x14ac:dyDescent="0.25">
      <c r="A422" s="344">
        <v>4</v>
      </c>
      <c r="B422" s="354" t="s">
        <v>519</v>
      </c>
      <c r="C422" s="355" t="s">
        <v>436</v>
      </c>
      <c r="D422" s="346">
        <v>9</v>
      </c>
      <c r="E422" s="344">
        <v>9</v>
      </c>
      <c r="F422" s="344"/>
      <c r="G422" s="346">
        <f t="shared" si="85"/>
        <v>8</v>
      </c>
      <c r="H422" s="344">
        <v>8</v>
      </c>
      <c r="I422" s="344"/>
      <c r="J422" s="346">
        <f t="shared" si="77"/>
        <v>9</v>
      </c>
      <c r="K422" s="344">
        <f t="shared" si="86"/>
        <v>9</v>
      </c>
      <c r="L422" s="344"/>
      <c r="M422" s="344"/>
      <c r="N422" s="344"/>
      <c r="O422" s="346">
        <f t="shared" si="79"/>
        <v>0</v>
      </c>
      <c r="P422" s="344"/>
      <c r="R422" s="163">
        <f t="shared" si="84"/>
        <v>-1</v>
      </c>
    </row>
    <row r="423" spans="1:18" s="163" customFormat="1" ht="24" hidden="1" customHeight="1" x14ac:dyDescent="0.25">
      <c r="A423" s="344">
        <v>5</v>
      </c>
      <c r="B423" s="354" t="s">
        <v>402</v>
      </c>
      <c r="C423" s="355" t="s">
        <v>436</v>
      </c>
      <c r="D423" s="346">
        <v>3</v>
      </c>
      <c r="E423" s="344">
        <v>3</v>
      </c>
      <c r="F423" s="344"/>
      <c r="G423" s="346">
        <f t="shared" si="85"/>
        <v>2</v>
      </c>
      <c r="H423" s="344">
        <v>2</v>
      </c>
      <c r="I423" s="344"/>
      <c r="J423" s="346">
        <f t="shared" si="77"/>
        <v>3</v>
      </c>
      <c r="K423" s="344">
        <f t="shared" si="86"/>
        <v>3</v>
      </c>
      <c r="L423" s="344"/>
      <c r="M423" s="344"/>
      <c r="N423" s="344"/>
      <c r="O423" s="346">
        <f t="shared" si="79"/>
        <v>0</v>
      </c>
      <c r="P423" s="344"/>
      <c r="R423" s="163">
        <f t="shared" si="84"/>
        <v>-1</v>
      </c>
    </row>
    <row r="424" spans="1:18" s="163" customFormat="1" ht="24" hidden="1" customHeight="1" x14ac:dyDescent="0.25">
      <c r="A424" s="344">
        <v>6</v>
      </c>
      <c r="B424" s="354" t="s">
        <v>81</v>
      </c>
      <c r="C424" s="355" t="s">
        <v>436</v>
      </c>
      <c r="D424" s="346">
        <v>5</v>
      </c>
      <c r="E424" s="344">
        <v>5</v>
      </c>
      <c r="F424" s="344"/>
      <c r="G424" s="346">
        <f t="shared" si="85"/>
        <v>4</v>
      </c>
      <c r="H424" s="344">
        <v>4</v>
      </c>
      <c r="I424" s="344"/>
      <c r="J424" s="346">
        <f t="shared" si="77"/>
        <v>5</v>
      </c>
      <c r="K424" s="344">
        <f t="shared" si="86"/>
        <v>5</v>
      </c>
      <c r="L424" s="344"/>
      <c r="M424" s="344"/>
      <c r="N424" s="344"/>
      <c r="O424" s="346">
        <f t="shared" si="79"/>
        <v>0</v>
      </c>
      <c r="P424" s="344"/>
      <c r="R424" s="163">
        <f t="shared" si="84"/>
        <v>-1</v>
      </c>
    </row>
    <row r="425" spans="1:18" s="163" customFormat="1" ht="24" hidden="1" customHeight="1" x14ac:dyDescent="0.25">
      <c r="A425" s="344">
        <v>7</v>
      </c>
      <c r="B425" s="354" t="s">
        <v>520</v>
      </c>
      <c r="C425" s="355" t="s">
        <v>436</v>
      </c>
      <c r="D425" s="346">
        <v>8</v>
      </c>
      <c r="E425" s="344">
        <v>8</v>
      </c>
      <c r="F425" s="344"/>
      <c r="G425" s="346">
        <f t="shared" si="85"/>
        <v>6</v>
      </c>
      <c r="H425" s="344">
        <v>6</v>
      </c>
      <c r="I425" s="344"/>
      <c r="J425" s="346">
        <f t="shared" si="77"/>
        <v>8</v>
      </c>
      <c r="K425" s="344">
        <f t="shared" si="86"/>
        <v>8</v>
      </c>
      <c r="L425" s="344"/>
      <c r="M425" s="344"/>
      <c r="N425" s="344"/>
      <c r="O425" s="346">
        <f t="shared" si="79"/>
        <v>0</v>
      </c>
      <c r="P425" s="344"/>
      <c r="R425" s="163">
        <f t="shared" si="84"/>
        <v>-2</v>
      </c>
    </row>
    <row r="426" spans="1:18" s="163" customFormat="1" ht="24" hidden="1" customHeight="1" x14ac:dyDescent="0.25">
      <c r="A426" s="344">
        <v>8</v>
      </c>
      <c r="B426" s="354" t="s">
        <v>521</v>
      </c>
      <c r="C426" s="355" t="s">
        <v>436</v>
      </c>
      <c r="D426" s="346">
        <v>8</v>
      </c>
      <c r="E426" s="344">
        <v>8</v>
      </c>
      <c r="F426" s="344"/>
      <c r="G426" s="346">
        <f t="shared" si="85"/>
        <v>6</v>
      </c>
      <c r="H426" s="344">
        <v>6</v>
      </c>
      <c r="I426" s="344"/>
      <c r="J426" s="346">
        <f t="shared" si="77"/>
        <v>8</v>
      </c>
      <c r="K426" s="344">
        <f t="shared" si="86"/>
        <v>8</v>
      </c>
      <c r="L426" s="344"/>
      <c r="M426" s="344"/>
      <c r="N426" s="344"/>
      <c r="O426" s="346">
        <f t="shared" si="79"/>
        <v>0</v>
      </c>
      <c r="P426" s="344"/>
      <c r="R426" s="163">
        <f t="shared" si="84"/>
        <v>-2</v>
      </c>
    </row>
    <row r="427" spans="1:18" s="163" customFormat="1" ht="24" hidden="1" customHeight="1" x14ac:dyDescent="0.25">
      <c r="A427" s="344">
        <v>9</v>
      </c>
      <c r="B427" s="354" t="s">
        <v>480</v>
      </c>
      <c r="C427" s="355" t="s">
        <v>436</v>
      </c>
      <c r="D427" s="346">
        <v>8</v>
      </c>
      <c r="E427" s="344">
        <v>8</v>
      </c>
      <c r="F427" s="344"/>
      <c r="G427" s="346">
        <f t="shared" si="85"/>
        <v>7</v>
      </c>
      <c r="H427" s="344">
        <v>7</v>
      </c>
      <c r="I427" s="344"/>
      <c r="J427" s="346">
        <f t="shared" si="77"/>
        <v>8</v>
      </c>
      <c r="K427" s="344">
        <f t="shared" si="86"/>
        <v>8</v>
      </c>
      <c r="L427" s="344"/>
      <c r="M427" s="344"/>
      <c r="N427" s="344"/>
      <c r="O427" s="346">
        <f t="shared" si="79"/>
        <v>0</v>
      </c>
      <c r="P427" s="344"/>
      <c r="R427" s="163">
        <f t="shared" si="84"/>
        <v>-1</v>
      </c>
    </row>
    <row r="428" spans="1:18" s="163" customFormat="1" ht="24" hidden="1" customHeight="1" x14ac:dyDescent="0.25">
      <c r="A428" s="344">
        <v>10</v>
      </c>
      <c r="B428" s="354" t="s">
        <v>522</v>
      </c>
      <c r="C428" s="355" t="s">
        <v>436</v>
      </c>
      <c r="D428" s="346">
        <v>7</v>
      </c>
      <c r="E428" s="344">
        <v>7</v>
      </c>
      <c r="F428" s="344"/>
      <c r="G428" s="346">
        <f t="shared" si="85"/>
        <v>6</v>
      </c>
      <c r="H428" s="344">
        <v>6</v>
      </c>
      <c r="I428" s="344"/>
      <c r="J428" s="346">
        <f t="shared" si="77"/>
        <v>7</v>
      </c>
      <c r="K428" s="344">
        <f t="shared" si="86"/>
        <v>7</v>
      </c>
      <c r="L428" s="344"/>
      <c r="M428" s="344"/>
      <c r="N428" s="344"/>
      <c r="O428" s="346">
        <f t="shared" si="79"/>
        <v>0</v>
      </c>
      <c r="P428" s="344"/>
      <c r="R428" s="163">
        <f t="shared" si="84"/>
        <v>-1</v>
      </c>
    </row>
    <row r="429" spans="1:18" s="163" customFormat="1" ht="24" hidden="1" customHeight="1" x14ac:dyDescent="0.25">
      <c r="A429" s="344">
        <v>11</v>
      </c>
      <c r="B429" s="354" t="s">
        <v>484</v>
      </c>
      <c r="C429" s="355" t="s">
        <v>436</v>
      </c>
      <c r="D429" s="346">
        <v>4</v>
      </c>
      <c r="E429" s="344">
        <v>4</v>
      </c>
      <c r="F429" s="344"/>
      <c r="G429" s="346">
        <f t="shared" si="85"/>
        <v>4</v>
      </c>
      <c r="H429" s="344">
        <v>4</v>
      </c>
      <c r="I429" s="344"/>
      <c r="J429" s="346">
        <f t="shared" si="77"/>
        <v>4</v>
      </c>
      <c r="K429" s="344">
        <f t="shared" si="86"/>
        <v>4</v>
      </c>
      <c r="L429" s="344"/>
      <c r="M429" s="344"/>
      <c r="N429" s="344"/>
      <c r="O429" s="346">
        <f t="shared" si="79"/>
        <v>0</v>
      </c>
      <c r="P429" s="344"/>
      <c r="R429" s="163">
        <f t="shared" si="84"/>
        <v>0</v>
      </c>
    </row>
    <row r="430" spans="1:18" s="163" customFormat="1" ht="24" hidden="1" customHeight="1" x14ac:dyDescent="0.25">
      <c r="A430" s="344">
        <v>12</v>
      </c>
      <c r="B430" s="354" t="s">
        <v>407</v>
      </c>
      <c r="C430" s="355" t="s">
        <v>436</v>
      </c>
      <c r="D430" s="346">
        <v>3</v>
      </c>
      <c r="E430" s="344">
        <v>3</v>
      </c>
      <c r="F430" s="344"/>
      <c r="G430" s="346">
        <f t="shared" si="85"/>
        <v>2</v>
      </c>
      <c r="H430" s="344">
        <v>2</v>
      </c>
      <c r="I430" s="344"/>
      <c r="J430" s="346">
        <f t="shared" si="77"/>
        <v>3</v>
      </c>
      <c r="K430" s="344">
        <f>E430</f>
        <v>3</v>
      </c>
      <c r="L430" s="344"/>
      <c r="M430" s="344"/>
      <c r="N430" s="344"/>
      <c r="O430" s="346">
        <f t="shared" si="79"/>
        <v>0</v>
      </c>
      <c r="P430" s="344"/>
      <c r="R430" s="163">
        <f t="shared" si="84"/>
        <v>-1</v>
      </c>
    </row>
    <row r="431" spans="1:18" s="163" customFormat="1" ht="24" hidden="1" customHeight="1" x14ac:dyDescent="0.25">
      <c r="A431" s="344">
        <v>13</v>
      </c>
      <c r="B431" s="354" t="s">
        <v>429</v>
      </c>
      <c r="C431" s="355" t="s">
        <v>436</v>
      </c>
      <c r="D431" s="346">
        <v>10</v>
      </c>
      <c r="E431" s="344">
        <v>10</v>
      </c>
      <c r="F431" s="344"/>
      <c r="G431" s="346">
        <f t="shared" si="85"/>
        <v>9</v>
      </c>
      <c r="H431" s="344">
        <v>9</v>
      </c>
      <c r="I431" s="344"/>
      <c r="J431" s="346">
        <f t="shared" si="77"/>
        <v>10</v>
      </c>
      <c r="K431" s="344">
        <f>E431</f>
        <v>10</v>
      </c>
      <c r="L431" s="344"/>
      <c r="M431" s="344"/>
      <c r="N431" s="344"/>
      <c r="O431" s="346">
        <f t="shared" si="79"/>
        <v>0</v>
      </c>
      <c r="P431" s="344"/>
      <c r="R431" s="163">
        <f t="shared" si="84"/>
        <v>-1</v>
      </c>
    </row>
    <row r="432" spans="1:18" s="347" customFormat="1" ht="32.25" customHeight="1" x14ac:dyDescent="0.25">
      <c r="A432" s="346">
        <v>13</v>
      </c>
      <c r="B432" s="134" t="s">
        <v>431</v>
      </c>
      <c r="C432" s="346"/>
      <c r="D432" s="346">
        <f t="shared" si="75"/>
        <v>78</v>
      </c>
      <c r="E432" s="58">
        <f>SUM(E433:E447)</f>
        <v>74</v>
      </c>
      <c r="F432" s="58">
        <f>SUM(F433:F447)</f>
        <v>4</v>
      </c>
      <c r="G432" s="346">
        <f t="shared" si="76"/>
        <v>77</v>
      </c>
      <c r="H432" s="58">
        <f t="shared" ref="H432:I432" si="87">SUM(H433:H447)</f>
        <v>73</v>
      </c>
      <c r="I432" s="58">
        <f t="shared" si="87"/>
        <v>4</v>
      </c>
      <c r="J432" s="346">
        <f t="shared" si="77"/>
        <v>77</v>
      </c>
      <c r="K432" s="58">
        <f>SUM(K433:K447)</f>
        <v>73</v>
      </c>
      <c r="L432" s="58">
        <f t="shared" ref="L432" si="88">SUM(L433:L447)</f>
        <v>4</v>
      </c>
      <c r="M432" s="346">
        <f t="shared" si="78"/>
        <v>-1</v>
      </c>
      <c r="N432" s="346">
        <f t="shared" si="79"/>
        <v>-1</v>
      </c>
      <c r="O432" s="346">
        <f t="shared" si="79"/>
        <v>0</v>
      </c>
      <c r="P432" s="346"/>
    </row>
    <row r="433" spans="1:16" s="35" customFormat="1" ht="29.25" hidden="1" customHeight="1" x14ac:dyDescent="0.25">
      <c r="A433" s="344">
        <v>1</v>
      </c>
      <c r="B433" s="60" t="s">
        <v>424</v>
      </c>
      <c r="C433" s="344"/>
      <c r="D433" s="346">
        <f t="shared" si="75"/>
        <v>5</v>
      </c>
      <c r="E433" s="59">
        <v>5</v>
      </c>
      <c r="F433" s="59"/>
      <c r="G433" s="346">
        <f t="shared" si="76"/>
        <v>5</v>
      </c>
      <c r="H433" s="59">
        <v>5</v>
      </c>
      <c r="I433" s="59"/>
      <c r="J433" s="346">
        <f t="shared" si="77"/>
        <v>5</v>
      </c>
      <c r="K433" s="59">
        <v>5</v>
      </c>
      <c r="L433" s="59"/>
      <c r="M433" s="346">
        <f t="shared" ref="M433:M449" si="89">J433-D433</f>
        <v>0</v>
      </c>
      <c r="N433" s="346">
        <f t="shared" ref="N433:O449" si="90">K433-E433</f>
        <v>0</v>
      </c>
      <c r="O433" s="346">
        <f t="shared" si="90"/>
        <v>0</v>
      </c>
      <c r="P433" s="346"/>
    </row>
    <row r="434" spans="1:16" s="35" customFormat="1" ht="29.25" hidden="1" customHeight="1" x14ac:dyDescent="0.25">
      <c r="A434" s="344">
        <v>2</v>
      </c>
      <c r="B434" s="60" t="s">
        <v>425</v>
      </c>
      <c r="C434" s="344"/>
      <c r="D434" s="346">
        <f t="shared" si="75"/>
        <v>12</v>
      </c>
      <c r="E434" s="59">
        <v>8</v>
      </c>
      <c r="F434" s="59">
        <v>4</v>
      </c>
      <c r="G434" s="346">
        <f t="shared" si="76"/>
        <v>13</v>
      </c>
      <c r="H434" s="59">
        <v>9</v>
      </c>
      <c r="I434" s="59">
        <v>4</v>
      </c>
      <c r="J434" s="346">
        <f t="shared" si="77"/>
        <v>12</v>
      </c>
      <c r="K434" s="59">
        <v>8</v>
      </c>
      <c r="L434" s="59">
        <v>4</v>
      </c>
      <c r="M434" s="346">
        <f t="shared" si="89"/>
        <v>0</v>
      </c>
      <c r="N434" s="346">
        <f t="shared" si="90"/>
        <v>0</v>
      </c>
      <c r="O434" s="346">
        <f t="shared" si="90"/>
        <v>0</v>
      </c>
      <c r="P434" s="346"/>
    </row>
    <row r="435" spans="1:16" s="35" customFormat="1" ht="29.25" hidden="1" customHeight="1" x14ac:dyDescent="0.25">
      <c r="A435" s="344">
        <v>3</v>
      </c>
      <c r="B435" s="60" t="s">
        <v>426</v>
      </c>
      <c r="C435" s="344"/>
      <c r="D435" s="346">
        <f t="shared" si="75"/>
        <v>6</v>
      </c>
      <c r="E435" s="59">
        <v>6</v>
      </c>
      <c r="F435" s="59"/>
      <c r="G435" s="346">
        <f t="shared" si="76"/>
        <v>4</v>
      </c>
      <c r="H435" s="59">
        <v>4</v>
      </c>
      <c r="I435" s="59"/>
      <c r="J435" s="346">
        <f t="shared" si="77"/>
        <v>6</v>
      </c>
      <c r="K435" s="59">
        <v>6</v>
      </c>
      <c r="L435" s="59"/>
      <c r="M435" s="346">
        <f t="shared" si="89"/>
        <v>0</v>
      </c>
      <c r="N435" s="346">
        <f t="shared" si="90"/>
        <v>0</v>
      </c>
      <c r="O435" s="346">
        <f t="shared" si="90"/>
        <v>0</v>
      </c>
      <c r="P435" s="346"/>
    </row>
    <row r="436" spans="1:16" s="35" customFormat="1" ht="29.25" hidden="1" customHeight="1" x14ac:dyDescent="0.25">
      <c r="A436" s="344">
        <v>4</v>
      </c>
      <c r="B436" s="60" t="s">
        <v>404</v>
      </c>
      <c r="C436" s="344"/>
      <c r="D436" s="346">
        <f t="shared" si="75"/>
        <v>7</v>
      </c>
      <c r="E436" s="59">
        <v>7</v>
      </c>
      <c r="F436" s="59"/>
      <c r="G436" s="346">
        <f t="shared" si="76"/>
        <v>7</v>
      </c>
      <c r="H436" s="59">
        <v>7</v>
      </c>
      <c r="I436" s="59"/>
      <c r="J436" s="346">
        <f t="shared" si="77"/>
        <v>7</v>
      </c>
      <c r="K436" s="59">
        <v>7</v>
      </c>
      <c r="L436" s="59"/>
      <c r="M436" s="346">
        <f t="shared" si="89"/>
        <v>0</v>
      </c>
      <c r="N436" s="346">
        <f t="shared" si="90"/>
        <v>0</v>
      </c>
      <c r="O436" s="346">
        <f t="shared" si="90"/>
        <v>0</v>
      </c>
      <c r="P436" s="346"/>
    </row>
    <row r="437" spans="1:16" s="35" customFormat="1" ht="29.25" hidden="1" customHeight="1" x14ac:dyDescent="0.25">
      <c r="A437" s="344">
        <v>5</v>
      </c>
      <c r="B437" s="60" t="s">
        <v>427</v>
      </c>
      <c r="C437" s="344"/>
      <c r="D437" s="346">
        <f t="shared" si="75"/>
        <v>7</v>
      </c>
      <c r="E437" s="59">
        <v>7</v>
      </c>
      <c r="F437" s="59"/>
      <c r="G437" s="346">
        <f t="shared" si="76"/>
        <v>7</v>
      </c>
      <c r="H437" s="59">
        <v>7</v>
      </c>
      <c r="I437" s="59"/>
      <c r="J437" s="346">
        <f t="shared" si="77"/>
        <v>7</v>
      </c>
      <c r="K437" s="59">
        <v>7</v>
      </c>
      <c r="L437" s="59"/>
      <c r="M437" s="346">
        <f t="shared" si="89"/>
        <v>0</v>
      </c>
      <c r="N437" s="346">
        <f t="shared" si="90"/>
        <v>0</v>
      </c>
      <c r="O437" s="346">
        <f t="shared" si="90"/>
        <v>0</v>
      </c>
      <c r="P437" s="346"/>
    </row>
    <row r="438" spans="1:16" s="35" customFormat="1" ht="29.25" hidden="1" customHeight="1" x14ac:dyDescent="0.25">
      <c r="A438" s="344">
        <v>6</v>
      </c>
      <c r="B438" s="60" t="s">
        <v>403</v>
      </c>
      <c r="C438" s="344"/>
      <c r="D438" s="346">
        <f t="shared" si="75"/>
        <v>7</v>
      </c>
      <c r="E438" s="59">
        <v>7</v>
      </c>
      <c r="F438" s="59"/>
      <c r="G438" s="346">
        <f t="shared" si="76"/>
        <v>8</v>
      </c>
      <c r="H438" s="59">
        <v>8</v>
      </c>
      <c r="I438" s="59"/>
      <c r="J438" s="346">
        <f t="shared" si="77"/>
        <v>7</v>
      </c>
      <c r="K438" s="59">
        <v>7</v>
      </c>
      <c r="L438" s="59"/>
      <c r="M438" s="346">
        <f t="shared" si="89"/>
        <v>0</v>
      </c>
      <c r="N438" s="346">
        <f t="shared" si="90"/>
        <v>0</v>
      </c>
      <c r="O438" s="346">
        <f t="shared" si="90"/>
        <v>0</v>
      </c>
      <c r="P438" s="346"/>
    </row>
    <row r="439" spans="1:16" s="35" customFormat="1" ht="29.25" hidden="1" customHeight="1" x14ac:dyDescent="0.25">
      <c r="A439" s="344">
        <v>7</v>
      </c>
      <c r="B439" s="60" t="s">
        <v>411</v>
      </c>
      <c r="C439" s="344"/>
      <c r="D439" s="346">
        <f t="shared" si="75"/>
        <v>7</v>
      </c>
      <c r="E439" s="59">
        <v>7</v>
      </c>
      <c r="F439" s="59"/>
      <c r="G439" s="346">
        <f t="shared" si="76"/>
        <v>8</v>
      </c>
      <c r="H439" s="59">
        <v>8</v>
      </c>
      <c r="I439" s="59"/>
      <c r="J439" s="346">
        <f t="shared" si="77"/>
        <v>7</v>
      </c>
      <c r="K439" s="59">
        <v>7</v>
      </c>
      <c r="L439" s="59"/>
      <c r="M439" s="346">
        <f t="shared" si="89"/>
        <v>0</v>
      </c>
      <c r="N439" s="346">
        <f t="shared" si="90"/>
        <v>0</v>
      </c>
      <c r="O439" s="346">
        <f t="shared" si="90"/>
        <v>0</v>
      </c>
      <c r="P439" s="346"/>
    </row>
    <row r="440" spans="1:16" s="35" customFormat="1" ht="29.25" hidden="1" customHeight="1" x14ac:dyDescent="0.25">
      <c r="A440" s="344">
        <v>8</v>
      </c>
      <c r="B440" s="60" t="s">
        <v>410</v>
      </c>
      <c r="C440" s="344"/>
      <c r="D440" s="346">
        <f t="shared" si="75"/>
        <v>6</v>
      </c>
      <c r="E440" s="59">
        <v>6</v>
      </c>
      <c r="F440" s="59"/>
      <c r="G440" s="346">
        <f t="shared" si="76"/>
        <v>6</v>
      </c>
      <c r="H440" s="59">
        <v>6</v>
      </c>
      <c r="I440" s="59"/>
      <c r="J440" s="346">
        <f t="shared" si="77"/>
        <v>6</v>
      </c>
      <c r="K440" s="59">
        <v>6</v>
      </c>
      <c r="L440" s="59"/>
      <c r="M440" s="346">
        <f t="shared" si="89"/>
        <v>0</v>
      </c>
      <c r="N440" s="346">
        <f t="shared" si="90"/>
        <v>0</v>
      </c>
      <c r="O440" s="346">
        <f t="shared" si="90"/>
        <v>0</v>
      </c>
      <c r="P440" s="346"/>
    </row>
    <row r="441" spans="1:16" s="35" customFormat="1" ht="29.25" hidden="1" customHeight="1" x14ac:dyDescent="0.25">
      <c r="A441" s="344">
        <v>9</v>
      </c>
      <c r="B441" s="60" t="s">
        <v>81</v>
      </c>
      <c r="C441" s="344"/>
      <c r="D441" s="346">
        <f t="shared" si="75"/>
        <v>3</v>
      </c>
      <c r="E441" s="59">
        <v>3</v>
      </c>
      <c r="F441" s="59"/>
      <c r="G441" s="346">
        <f t="shared" si="76"/>
        <v>3</v>
      </c>
      <c r="H441" s="59">
        <v>3</v>
      </c>
      <c r="I441" s="59"/>
      <c r="J441" s="346">
        <f t="shared" si="77"/>
        <v>3</v>
      </c>
      <c r="K441" s="59">
        <v>3</v>
      </c>
      <c r="L441" s="59"/>
      <c r="M441" s="346">
        <f t="shared" si="89"/>
        <v>0</v>
      </c>
      <c r="N441" s="346">
        <f t="shared" si="90"/>
        <v>0</v>
      </c>
      <c r="O441" s="346">
        <f t="shared" si="90"/>
        <v>0</v>
      </c>
      <c r="P441" s="346"/>
    </row>
    <row r="442" spans="1:16" s="35" customFormat="1" ht="29.25" hidden="1" customHeight="1" x14ac:dyDescent="0.25">
      <c r="A442" s="344">
        <v>10</v>
      </c>
      <c r="B442" s="60" t="s">
        <v>402</v>
      </c>
      <c r="C442" s="344"/>
      <c r="D442" s="346">
        <f t="shared" si="75"/>
        <v>3</v>
      </c>
      <c r="E442" s="59">
        <v>3</v>
      </c>
      <c r="F442" s="59"/>
      <c r="G442" s="346">
        <f t="shared" si="76"/>
        <v>2</v>
      </c>
      <c r="H442" s="59">
        <v>2</v>
      </c>
      <c r="I442" s="59"/>
      <c r="J442" s="346">
        <f t="shared" si="77"/>
        <v>2</v>
      </c>
      <c r="K442" s="59">
        <v>2</v>
      </c>
      <c r="L442" s="59"/>
      <c r="M442" s="346">
        <f t="shared" si="89"/>
        <v>-1</v>
      </c>
      <c r="N442" s="346">
        <f t="shared" si="90"/>
        <v>-1</v>
      </c>
      <c r="O442" s="346">
        <f t="shared" si="90"/>
        <v>0</v>
      </c>
      <c r="P442" s="346"/>
    </row>
    <row r="443" spans="1:16" s="35" customFormat="1" ht="29.25" hidden="1" customHeight="1" x14ac:dyDescent="0.25">
      <c r="A443" s="180">
        <v>11</v>
      </c>
      <c r="B443" s="60" t="s">
        <v>429</v>
      </c>
      <c r="C443" s="344"/>
      <c r="D443" s="346">
        <f t="shared" si="75"/>
        <v>8</v>
      </c>
      <c r="E443" s="59">
        <v>8</v>
      </c>
      <c r="F443" s="59"/>
      <c r="G443" s="346">
        <f t="shared" si="76"/>
        <v>7</v>
      </c>
      <c r="H443" s="59">
        <v>7</v>
      </c>
      <c r="I443" s="59"/>
      <c r="J443" s="346">
        <f t="shared" si="77"/>
        <v>8</v>
      </c>
      <c r="K443" s="59">
        <v>8</v>
      </c>
      <c r="L443" s="59"/>
      <c r="M443" s="346">
        <f t="shared" si="89"/>
        <v>0</v>
      </c>
      <c r="N443" s="346">
        <f t="shared" si="90"/>
        <v>0</v>
      </c>
      <c r="O443" s="346">
        <f t="shared" si="90"/>
        <v>0</v>
      </c>
      <c r="P443" s="346"/>
    </row>
    <row r="444" spans="1:16" s="35" customFormat="1" ht="29.25" hidden="1" customHeight="1" x14ac:dyDescent="0.25">
      <c r="A444" s="344">
        <v>12</v>
      </c>
      <c r="B444" s="60" t="s">
        <v>432</v>
      </c>
      <c r="C444" s="344"/>
      <c r="D444" s="346">
        <f t="shared" si="75"/>
        <v>3</v>
      </c>
      <c r="E444" s="59">
        <v>3</v>
      </c>
      <c r="F444" s="59"/>
      <c r="G444" s="346">
        <f t="shared" si="76"/>
        <v>4</v>
      </c>
      <c r="H444" s="59">
        <v>4</v>
      </c>
      <c r="I444" s="59"/>
      <c r="J444" s="346">
        <f t="shared" si="77"/>
        <v>3</v>
      </c>
      <c r="K444" s="59">
        <v>3</v>
      </c>
      <c r="L444" s="59"/>
      <c r="M444" s="346">
        <f t="shared" si="89"/>
        <v>0</v>
      </c>
      <c r="N444" s="346">
        <f t="shared" si="90"/>
        <v>0</v>
      </c>
      <c r="O444" s="346">
        <f t="shared" si="90"/>
        <v>0</v>
      </c>
      <c r="P444" s="346"/>
    </row>
    <row r="445" spans="1:16" s="35" customFormat="1" ht="29.25" hidden="1" customHeight="1" x14ac:dyDescent="0.25">
      <c r="A445" s="344">
        <v>13</v>
      </c>
      <c r="B445" s="60" t="s">
        <v>407</v>
      </c>
      <c r="C445" s="344"/>
      <c r="D445" s="346">
        <f t="shared" si="75"/>
        <v>2</v>
      </c>
      <c r="E445" s="59">
        <v>2</v>
      </c>
      <c r="F445" s="59"/>
      <c r="G445" s="346">
        <f t="shared" si="76"/>
        <v>1</v>
      </c>
      <c r="H445" s="59">
        <v>1</v>
      </c>
      <c r="I445" s="59"/>
      <c r="J445" s="346">
        <f t="shared" si="77"/>
        <v>2</v>
      </c>
      <c r="K445" s="59">
        <v>2</v>
      </c>
      <c r="L445" s="59"/>
      <c r="M445" s="346">
        <f t="shared" si="89"/>
        <v>0</v>
      </c>
      <c r="N445" s="346">
        <f t="shared" si="90"/>
        <v>0</v>
      </c>
      <c r="O445" s="346">
        <f t="shared" si="90"/>
        <v>0</v>
      </c>
      <c r="P445" s="346"/>
    </row>
    <row r="446" spans="1:16" s="35" customFormat="1" ht="29.25" hidden="1" customHeight="1" x14ac:dyDescent="0.25">
      <c r="A446" s="180">
        <v>14</v>
      </c>
      <c r="B446" s="60" t="s">
        <v>433</v>
      </c>
      <c r="C446" s="344"/>
      <c r="D446" s="346">
        <f t="shared" si="75"/>
        <v>1</v>
      </c>
      <c r="E446" s="59">
        <v>1</v>
      </c>
      <c r="F446" s="59"/>
      <c r="G446" s="346">
        <f t="shared" si="76"/>
        <v>1</v>
      </c>
      <c r="H446" s="59">
        <v>1</v>
      </c>
      <c r="I446" s="59"/>
      <c r="J446" s="346">
        <f t="shared" si="77"/>
        <v>1</v>
      </c>
      <c r="K446" s="59">
        <v>1</v>
      </c>
      <c r="L446" s="59"/>
      <c r="M446" s="346">
        <f t="shared" si="89"/>
        <v>0</v>
      </c>
      <c r="N446" s="346">
        <f t="shared" si="90"/>
        <v>0</v>
      </c>
      <c r="O446" s="346">
        <f t="shared" si="90"/>
        <v>0</v>
      </c>
      <c r="P446" s="346"/>
    </row>
    <row r="447" spans="1:16" s="35" customFormat="1" ht="29.25" hidden="1" customHeight="1" x14ac:dyDescent="0.25">
      <c r="A447" s="180">
        <v>15</v>
      </c>
      <c r="B447" s="60" t="s">
        <v>434</v>
      </c>
      <c r="C447" s="344"/>
      <c r="D447" s="346">
        <f t="shared" si="75"/>
        <v>1</v>
      </c>
      <c r="E447" s="59">
        <v>1</v>
      </c>
      <c r="F447" s="59"/>
      <c r="G447" s="346">
        <f t="shared" si="76"/>
        <v>1</v>
      </c>
      <c r="H447" s="59">
        <v>1</v>
      </c>
      <c r="I447" s="59"/>
      <c r="J447" s="346">
        <f t="shared" si="77"/>
        <v>1</v>
      </c>
      <c r="K447" s="59">
        <v>1</v>
      </c>
      <c r="L447" s="59"/>
      <c r="M447" s="346">
        <f t="shared" si="89"/>
        <v>0</v>
      </c>
      <c r="N447" s="346">
        <f t="shared" si="90"/>
        <v>0</v>
      </c>
      <c r="O447" s="346">
        <f t="shared" si="90"/>
        <v>0</v>
      </c>
      <c r="P447" s="346"/>
    </row>
    <row r="448" spans="1:16" s="149" customFormat="1" ht="39" customHeight="1" x14ac:dyDescent="0.25">
      <c r="A448" s="181" t="s">
        <v>3</v>
      </c>
      <c r="B448" s="134" t="s">
        <v>807</v>
      </c>
      <c r="C448" s="346"/>
      <c r="D448" s="346">
        <f t="shared" si="75"/>
        <v>77</v>
      </c>
      <c r="E448" s="58">
        <v>68</v>
      </c>
      <c r="F448" s="58">
        <v>9</v>
      </c>
      <c r="G448" s="346">
        <f t="shared" si="76"/>
        <v>72</v>
      </c>
      <c r="H448" s="58">
        <v>63</v>
      </c>
      <c r="I448" s="58">
        <v>9</v>
      </c>
      <c r="J448" s="346">
        <f t="shared" si="77"/>
        <v>77</v>
      </c>
      <c r="K448" s="58">
        <v>68</v>
      </c>
      <c r="L448" s="58">
        <v>9</v>
      </c>
      <c r="M448" s="346">
        <f t="shared" si="89"/>
        <v>0</v>
      </c>
      <c r="N448" s="346">
        <f t="shared" si="90"/>
        <v>0</v>
      </c>
      <c r="O448" s="346">
        <f t="shared" si="90"/>
        <v>0</v>
      </c>
      <c r="P448" s="346"/>
    </row>
    <row r="449" spans="1:16" s="149" customFormat="1" ht="29.25" customHeight="1" x14ac:dyDescent="0.25">
      <c r="A449" s="181" t="s">
        <v>626</v>
      </c>
      <c r="B449" s="134" t="s">
        <v>506</v>
      </c>
      <c r="C449" s="346"/>
      <c r="D449" s="58">
        <v>64</v>
      </c>
      <c r="E449" s="58">
        <v>64</v>
      </c>
      <c r="F449" s="58"/>
      <c r="G449" s="58"/>
      <c r="H449" s="58"/>
      <c r="I449" s="58"/>
      <c r="J449" s="346">
        <f>SUM(K449:L449)</f>
        <v>42</v>
      </c>
      <c r="K449" s="58">
        <v>42</v>
      </c>
      <c r="L449" s="58"/>
      <c r="M449" s="346">
        <f t="shared" si="89"/>
        <v>-22</v>
      </c>
      <c r="N449" s="346">
        <f t="shared" si="90"/>
        <v>-22</v>
      </c>
      <c r="O449" s="346">
        <f t="shared" si="90"/>
        <v>0</v>
      </c>
      <c r="P449" s="346"/>
    </row>
    <row r="450" spans="1:16" s="149" customFormat="1" ht="24.75" customHeight="1" x14ac:dyDescent="0.25">
      <c r="A450" s="367"/>
      <c r="B450" s="368"/>
      <c r="C450" s="369"/>
      <c r="D450" s="370"/>
      <c r="E450" s="370"/>
      <c r="F450" s="370"/>
      <c r="G450" s="370"/>
      <c r="H450" s="370"/>
      <c r="I450" s="370"/>
      <c r="J450" s="369"/>
      <c r="K450" s="370"/>
      <c r="L450" s="370"/>
      <c r="M450" s="369"/>
      <c r="N450" s="369"/>
      <c r="O450" s="369"/>
      <c r="P450" s="369"/>
    </row>
    <row r="451" spans="1:16" ht="15" customHeight="1" x14ac:dyDescent="0.2">
      <c r="A451" s="22"/>
      <c r="B451" s="32"/>
      <c r="C451" s="23"/>
      <c r="D451" s="44"/>
      <c r="E451" s="44"/>
      <c r="F451" s="44"/>
      <c r="G451" s="44"/>
      <c r="H451" s="44"/>
      <c r="I451" s="44"/>
      <c r="J451" s="402" t="s">
        <v>827</v>
      </c>
      <c r="K451" s="402"/>
      <c r="L451" s="402"/>
      <c r="M451" s="44"/>
      <c r="N451" s="44"/>
      <c r="O451" s="44"/>
      <c r="P451" s="44"/>
    </row>
  </sheetData>
  <mergeCells count="37">
    <mergeCell ref="J451:L451"/>
    <mergeCell ref="A5:P5"/>
    <mergeCell ref="D1:P1"/>
    <mergeCell ref="D2:P2"/>
    <mergeCell ref="B3:D3"/>
    <mergeCell ref="A4:P4"/>
    <mergeCell ref="H9:H13"/>
    <mergeCell ref="I9:I13"/>
    <mergeCell ref="A8:A13"/>
    <mergeCell ref="B8:B13"/>
    <mergeCell ref="C8:C13"/>
    <mergeCell ref="D8:F8"/>
    <mergeCell ref="G8:I8"/>
    <mergeCell ref="D9:D13"/>
    <mergeCell ref="E9:E13"/>
    <mergeCell ref="A15:B15"/>
    <mergeCell ref="JD307:JL307"/>
    <mergeCell ref="Q290:U290"/>
    <mergeCell ref="Q294:S294"/>
    <mergeCell ref="Q296:S296"/>
    <mergeCell ref="C192:C194"/>
    <mergeCell ref="IX304:JL304"/>
    <mergeCell ref="A6:P6"/>
    <mergeCell ref="A1:B1"/>
    <mergeCell ref="A2:B2"/>
    <mergeCell ref="IX305:JL305"/>
    <mergeCell ref="O9:O13"/>
    <mergeCell ref="M8:O8"/>
    <mergeCell ref="P8:P12"/>
    <mergeCell ref="M9:M13"/>
    <mergeCell ref="L9:L13"/>
    <mergeCell ref="K9:K13"/>
    <mergeCell ref="J9:J13"/>
    <mergeCell ref="N9:N13"/>
    <mergeCell ref="J8:L8"/>
    <mergeCell ref="F9:F13"/>
    <mergeCell ref="G9:G13"/>
  </mergeCells>
  <pageMargins left="0.39370078740157499" right="0" top="0.196850393700787" bottom="0.196850393700787" header="0.511811023622047" footer="0.118110236220472"/>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G50"/>
  <sheetViews>
    <sheetView workbookViewId="0">
      <selection activeCell="A6" sqref="A6:AF6"/>
    </sheetView>
  </sheetViews>
  <sheetFormatPr defaultRowHeight="15.75" x14ac:dyDescent="0.25"/>
  <cols>
    <col min="1" max="1" width="3.7109375" style="87" customWidth="1"/>
    <col min="2" max="2" width="35.85546875" style="16" customWidth="1"/>
    <col min="3" max="3" width="5.5703125" style="7" hidden="1" customWidth="1"/>
    <col min="4" max="4" width="5.28515625" style="7" hidden="1" customWidth="1"/>
    <col min="5" max="5" width="7" style="7" hidden="1" customWidth="1"/>
    <col min="6" max="6" width="7.7109375" style="7" hidden="1" customWidth="1"/>
    <col min="7" max="7" width="7.28515625" style="7" hidden="1" customWidth="1"/>
    <col min="8" max="8" width="5.28515625" style="7" hidden="1" customWidth="1"/>
    <col min="9" max="9" width="5.5703125" style="7" hidden="1" customWidth="1"/>
    <col min="10" max="10" width="5.140625" style="7" hidden="1" customWidth="1"/>
    <col min="11" max="11" width="4.5703125" style="7" hidden="1" customWidth="1"/>
    <col min="12" max="12" width="4.28515625" style="7" hidden="1" customWidth="1"/>
    <col min="13" max="13" width="5.140625" style="7" hidden="1" customWidth="1"/>
    <col min="14" max="14" width="4.5703125" style="7" hidden="1" customWidth="1"/>
    <col min="15" max="15" width="5.42578125" style="7" hidden="1" customWidth="1"/>
    <col min="16" max="16" width="5.7109375" style="7" hidden="1" customWidth="1"/>
    <col min="17" max="17" width="5.28515625" style="7" hidden="1" customWidth="1"/>
    <col min="18" max="18" width="4.42578125" style="7" hidden="1" customWidth="1"/>
    <col min="19" max="19" width="3.7109375" style="7" hidden="1" customWidth="1"/>
    <col min="20" max="20" width="12.42578125" style="264" hidden="1" customWidth="1"/>
    <col min="21" max="21" width="7" style="264" hidden="1" customWidth="1"/>
    <col min="22" max="22" width="8.28515625" style="264" hidden="1" customWidth="1"/>
    <col min="23" max="23" width="1.7109375" style="264" hidden="1" customWidth="1"/>
    <col min="24" max="24" width="19.42578125" style="264" customWidth="1"/>
    <col min="25" max="25" width="19" style="264" customWidth="1"/>
    <col min="26" max="26" width="18.85546875" style="264" customWidth="1"/>
    <col min="27" max="28" width="6.5703125" style="7" hidden="1" customWidth="1"/>
    <col min="29" max="29" width="4.5703125" style="15" hidden="1" customWidth="1"/>
    <col min="30" max="30" width="6.42578125" style="15" hidden="1" customWidth="1"/>
    <col min="31" max="31" width="5.85546875" style="15" hidden="1" customWidth="1"/>
    <col min="32" max="32" width="7.5703125" style="247" hidden="1" customWidth="1"/>
  </cols>
  <sheetData>
    <row r="1" spans="1:33" s="7" customFormat="1" x14ac:dyDescent="0.25">
      <c r="A1" s="417" t="s">
        <v>661</v>
      </c>
      <c r="B1" s="417"/>
      <c r="C1" s="417"/>
      <c r="D1" s="417"/>
      <c r="E1" s="417"/>
      <c r="F1" s="417"/>
      <c r="G1" s="417"/>
      <c r="H1" s="417"/>
      <c r="J1" s="404" t="s">
        <v>12</v>
      </c>
      <c r="K1" s="404"/>
      <c r="L1" s="404"/>
      <c r="M1" s="404"/>
      <c r="N1" s="404"/>
      <c r="O1" s="404"/>
      <c r="P1" s="404"/>
      <c r="Q1" s="404"/>
      <c r="R1" s="404"/>
      <c r="S1" s="404"/>
      <c r="T1" s="404"/>
      <c r="U1" s="404"/>
      <c r="V1" s="404"/>
      <c r="W1" s="404"/>
      <c r="X1" s="404"/>
      <c r="Y1" s="404"/>
      <c r="Z1" s="404"/>
      <c r="AA1" s="404"/>
      <c r="AB1" s="404"/>
      <c r="AC1" s="404"/>
      <c r="AD1" s="404"/>
      <c r="AE1" s="15"/>
      <c r="AF1" s="247"/>
      <c r="AG1" s="229"/>
    </row>
    <row r="2" spans="1:33" s="7" customFormat="1" x14ac:dyDescent="0.25">
      <c r="A2" s="417" t="s">
        <v>662</v>
      </c>
      <c r="B2" s="417"/>
      <c r="C2" s="417"/>
      <c r="D2" s="417"/>
      <c r="E2" s="417"/>
      <c r="F2" s="417"/>
      <c r="G2" s="417"/>
      <c r="H2" s="417"/>
      <c r="J2" s="404" t="s">
        <v>13</v>
      </c>
      <c r="K2" s="404"/>
      <c r="L2" s="404"/>
      <c r="M2" s="404"/>
      <c r="N2" s="404"/>
      <c r="O2" s="404"/>
      <c r="P2" s="404"/>
      <c r="Q2" s="404"/>
      <c r="R2" s="404"/>
      <c r="S2" s="404"/>
      <c r="T2" s="404"/>
      <c r="U2" s="404"/>
      <c r="V2" s="404"/>
      <c r="W2" s="404"/>
      <c r="X2" s="404"/>
      <c r="Y2" s="404"/>
      <c r="Z2" s="404"/>
      <c r="AA2" s="404"/>
      <c r="AB2" s="404"/>
      <c r="AC2" s="404"/>
      <c r="AD2" s="404"/>
      <c r="AE2" s="15"/>
      <c r="AF2" s="247"/>
      <c r="AG2" s="229"/>
    </row>
    <row r="3" spans="1:33" s="7" customFormat="1" x14ac:dyDescent="0.25">
      <c r="A3" s="295"/>
      <c r="B3" s="295"/>
      <c r="C3" s="295"/>
      <c r="D3" s="295"/>
      <c r="E3" s="295"/>
      <c r="F3" s="295"/>
      <c r="G3" s="295"/>
      <c r="H3" s="295"/>
      <c r="J3" s="294"/>
      <c r="K3" s="294"/>
      <c r="L3" s="294"/>
      <c r="M3" s="294"/>
      <c r="N3" s="294"/>
      <c r="O3" s="294"/>
      <c r="P3" s="294"/>
      <c r="Q3" s="294"/>
      <c r="R3" s="294"/>
      <c r="S3" s="294"/>
      <c r="T3" s="294"/>
      <c r="U3" s="294"/>
      <c r="V3" s="294"/>
      <c r="W3" s="294"/>
      <c r="X3" s="294"/>
      <c r="Y3" s="294"/>
      <c r="Z3" s="294"/>
      <c r="AA3" s="294"/>
      <c r="AB3" s="294"/>
      <c r="AC3" s="294"/>
      <c r="AD3" s="294"/>
      <c r="AE3" s="15"/>
      <c r="AF3" s="247"/>
      <c r="AG3" s="229"/>
    </row>
    <row r="4" spans="1:33" s="7" customFormat="1" x14ac:dyDescent="0.25">
      <c r="A4" s="417" t="s">
        <v>815</v>
      </c>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246"/>
      <c r="AG4" s="229"/>
    </row>
    <row r="5" spans="1:33" s="7" customFormat="1" x14ac:dyDescent="0.25">
      <c r="A5" s="417" t="s">
        <v>812</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246"/>
      <c r="AG5" s="229"/>
    </row>
    <row r="6" spans="1:33" s="7" customFormat="1" x14ac:dyDescent="0.2">
      <c r="A6" s="382" t="s">
        <v>828</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229"/>
    </row>
    <row r="7" spans="1:33" ht="23.25" customHeight="1" x14ac:dyDescent="0.3">
      <c r="A7" s="83"/>
      <c r="B7" s="11"/>
      <c r="C7" s="12"/>
      <c r="D7" s="12"/>
      <c r="E7" s="12"/>
      <c r="F7" s="13"/>
      <c r="G7" s="13"/>
      <c r="H7" s="13"/>
      <c r="I7" s="13"/>
      <c r="J7" s="13"/>
      <c r="K7" s="13"/>
      <c r="L7" s="13"/>
      <c r="M7" s="13"/>
      <c r="N7" s="13"/>
      <c r="O7" s="13"/>
      <c r="P7" s="13"/>
      <c r="Q7" s="13"/>
      <c r="R7" s="13"/>
      <c r="S7" s="13"/>
      <c r="T7" s="263"/>
      <c r="U7" s="263"/>
      <c r="V7" s="263"/>
      <c r="W7" s="263"/>
      <c r="X7" s="263"/>
      <c r="Y7" s="263"/>
      <c r="Z7" s="263"/>
      <c r="AA7" s="13"/>
      <c r="AB7" s="13"/>
      <c r="AC7" s="10"/>
      <c r="AD7" s="10"/>
      <c r="AE7" s="10"/>
    </row>
    <row r="8" spans="1:33" ht="15" hidden="1" customHeight="1" x14ac:dyDescent="0.25">
      <c r="C8" s="423" t="s">
        <v>5</v>
      </c>
      <c r="D8" s="423" t="s">
        <v>6</v>
      </c>
      <c r="E8" s="423" t="s">
        <v>7</v>
      </c>
      <c r="F8" s="416" t="s">
        <v>524</v>
      </c>
      <c r="G8" s="416"/>
      <c r="H8" s="416"/>
      <c r="I8" s="416"/>
      <c r="J8" s="416"/>
      <c r="K8" s="416"/>
      <c r="L8" s="416"/>
      <c r="M8" s="416" t="s">
        <v>525</v>
      </c>
      <c r="N8" s="416"/>
      <c r="O8" s="416"/>
      <c r="P8" s="416"/>
      <c r="Q8" s="416"/>
      <c r="R8" s="416"/>
      <c r="S8" s="416"/>
      <c r="T8" s="421" t="s">
        <v>526</v>
      </c>
      <c r="U8" s="421"/>
      <c r="V8" s="421"/>
      <c r="W8" s="421"/>
      <c r="X8" s="421"/>
      <c r="Y8" s="421"/>
      <c r="Z8" s="421"/>
      <c r="AA8" s="416" t="s">
        <v>527</v>
      </c>
      <c r="AB8" s="416"/>
      <c r="AC8" s="422"/>
      <c r="AD8" s="422"/>
      <c r="AE8" s="422"/>
      <c r="AF8" s="419" t="s">
        <v>44</v>
      </c>
    </row>
    <row r="9" spans="1:33" s="335" customFormat="1" ht="32.25" customHeight="1" x14ac:dyDescent="0.25">
      <c r="A9" s="424" t="s">
        <v>0</v>
      </c>
      <c r="B9" s="424" t="s">
        <v>4</v>
      </c>
      <c r="C9" s="423"/>
      <c r="D9" s="423"/>
      <c r="E9" s="423"/>
      <c r="F9" s="415" t="s">
        <v>528</v>
      </c>
      <c r="G9" s="415"/>
      <c r="H9" s="415"/>
      <c r="I9" s="415"/>
      <c r="J9" s="420" t="s">
        <v>117</v>
      </c>
      <c r="K9" s="420"/>
      <c r="L9" s="420"/>
      <c r="M9" s="415" t="s">
        <v>528</v>
      </c>
      <c r="N9" s="415"/>
      <c r="O9" s="415"/>
      <c r="P9" s="415"/>
      <c r="Q9" s="415" t="s">
        <v>117</v>
      </c>
      <c r="R9" s="415"/>
      <c r="S9" s="415"/>
      <c r="T9" s="420" t="s">
        <v>528</v>
      </c>
      <c r="U9" s="420"/>
      <c r="V9" s="420"/>
      <c r="W9" s="420"/>
      <c r="X9" s="414" t="s">
        <v>117</v>
      </c>
      <c r="Y9" s="414"/>
      <c r="Z9" s="414"/>
      <c r="AA9" s="415" t="s">
        <v>528</v>
      </c>
      <c r="AB9" s="415"/>
      <c r="AC9" s="415"/>
      <c r="AD9" s="415"/>
      <c r="AE9" s="415" t="s">
        <v>120</v>
      </c>
      <c r="AF9" s="419"/>
    </row>
    <row r="10" spans="1:33" s="335" customFormat="1" ht="24" customHeight="1" x14ac:dyDescent="0.25">
      <c r="A10" s="425"/>
      <c r="B10" s="425"/>
      <c r="C10" s="423"/>
      <c r="D10" s="423"/>
      <c r="E10" s="423"/>
      <c r="F10" s="336" t="s">
        <v>8</v>
      </c>
      <c r="G10" s="336" t="s">
        <v>31</v>
      </c>
      <c r="H10" s="336" t="s">
        <v>523</v>
      </c>
      <c r="I10" s="336" t="s">
        <v>73</v>
      </c>
      <c r="J10" s="336" t="s">
        <v>8</v>
      </c>
      <c r="K10" s="336" t="s">
        <v>31</v>
      </c>
      <c r="L10" s="336" t="s">
        <v>73</v>
      </c>
      <c r="M10" s="336" t="s">
        <v>8</v>
      </c>
      <c r="N10" s="336" t="s">
        <v>31</v>
      </c>
      <c r="O10" s="336" t="s">
        <v>523</v>
      </c>
      <c r="P10" s="336" t="s">
        <v>73</v>
      </c>
      <c r="Q10" s="336" t="s">
        <v>8</v>
      </c>
      <c r="R10" s="336" t="s">
        <v>31</v>
      </c>
      <c r="S10" s="336" t="s">
        <v>73</v>
      </c>
      <c r="T10" s="337" t="s">
        <v>8</v>
      </c>
      <c r="U10" s="337" t="s">
        <v>31</v>
      </c>
      <c r="V10" s="337" t="s">
        <v>523</v>
      </c>
      <c r="W10" s="337" t="s">
        <v>73</v>
      </c>
      <c r="X10" s="337" t="s">
        <v>8</v>
      </c>
      <c r="Y10" s="337" t="s">
        <v>31</v>
      </c>
      <c r="Z10" s="337" t="s">
        <v>73</v>
      </c>
      <c r="AA10" s="336" t="s">
        <v>8</v>
      </c>
      <c r="AB10" s="336" t="s">
        <v>31</v>
      </c>
      <c r="AC10" s="336" t="s">
        <v>523</v>
      </c>
      <c r="AD10" s="336" t="s">
        <v>73</v>
      </c>
      <c r="AE10" s="415"/>
      <c r="AF10" s="419"/>
    </row>
    <row r="11" spans="1:33" s="366" customFormat="1" ht="18.75" customHeight="1" x14ac:dyDescent="0.25">
      <c r="A11" s="365">
        <v>1</v>
      </c>
      <c r="B11" s="365">
        <v>2</v>
      </c>
      <c r="C11" s="365">
        <v>3</v>
      </c>
      <c r="D11" s="365">
        <v>4</v>
      </c>
      <c r="E11" s="365">
        <v>5</v>
      </c>
      <c r="F11" s="365">
        <v>3</v>
      </c>
      <c r="G11" s="365">
        <v>4</v>
      </c>
      <c r="H11" s="365">
        <v>5</v>
      </c>
      <c r="I11" s="365">
        <v>6</v>
      </c>
      <c r="J11" s="365">
        <v>7</v>
      </c>
      <c r="K11" s="365">
        <v>8</v>
      </c>
      <c r="L11" s="365">
        <v>9</v>
      </c>
      <c r="M11" s="365">
        <v>10</v>
      </c>
      <c r="N11" s="365">
        <v>11</v>
      </c>
      <c r="O11" s="365">
        <v>12</v>
      </c>
      <c r="P11" s="365">
        <v>13</v>
      </c>
      <c r="Q11" s="365">
        <v>14</v>
      </c>
      <c r="R11" s="365">
        <v>15</v>
      </c>
      <c r="S11" s="365">
        <v>16</v>
      </c>
      <c r="T11" s="365">
        <v>17</v>
      </c>
      <c r="U11" s="365">
        <v>18</v>
      </c>
      <c r="V11" s="365">
        <v>19</v>
      </c>
      <c r="W11" s="365">
        <v>20</v>
      </c>
      <c r="X11" s="365">
        <v>3</v>
      </c>
      <c r="Y11" s="365">
        <v>4</v>
      </c>
      <c r="Z11" s="365">
        <v>5</v>
      </c>
      <c r="AA11" s="365">
        <v>24</v>
      </c>
      <c r="AB11" s="365">
        <v>25</v>
      </c>
      <c r="AC11" s="365">
        <v>26</v>
      </c>
      <c r="AD11" s="365">
        <v>27</v>
      </c>
      <c r="AE11" s="365">
        <v>28</v>
      </c>
      <c r="AF11" s="365">
        <v>29</v>
      </c>
    </row>
    <row r="12" spans="1:33" s="314" customFormat="1" ht="24.75" customHeight="1" x14ac:dyDescent="0.25">
      <c r="A12" s="312"/>
      <c r="B12" s="94" t="s">
        <v>687</v>
      </c>
      <c r="C12" s="312"/>
      <c r="D12" s="313"/>
      <c r="E12" s="312"/>
      <c r="F12" s="94">
        <f>F13+F46</f>
        <v>939</v>
      </c>
      <c r="G12" s="94">
        <f t="shared" ref="G12:Z12" si="0">G13+G46</f>
        <v>925</v>
      </c>
      <c r="H12" s="94">
        <f t="shared" si="0"/>
        <v>0</v>
      </c>
      <c r="I12" s="94">
        <f t="shared" si="0"/>
        <v>14</v>
      </c>
      <c r="J12" s="94">
        <f>J13+J46</f>
        <v>286</v>
      </c>
      <c r="K12" s="94">
        <f t="shared" si="0"/>
        <v>279</v>
      </c>
      <c r="L12" s="94">
        <f t="shared" si="0"/>
        <v>7</v>
      </c>
      <c r="M12" s="94">
        <f t="shared" si="0"/>
        <v>911</v>
      </c>
      <c r="N12" s="94">
        <f t="shared" si="0"/>
        <v>889</v>
      </c>
      <c r="O12" s="94">
        <f t="shared" si="0"/>
        <v>0</v>
      </c>
      <c r="P12" s="94">
        <f t="shared" si="0"/>
        <v>22</v>
      </c>
      <c r="Q12" s="94">
        <f t="shared" si="0"/>
        <v>206</v>
      </c>
      <c r="R12" s="94">
        <f t="shared" si="0"/>
        <v>200</v>
      </c>
      <c r="S12" s="94">
        <f t="shared" si="0"/>
        <v>6</v>
      </c>
      <c r="T12" s="94">
        <f t="shared" si="0"/>
        <v>0</v>
      </c>
      <c r="U12" s="94">
        <f t="shared" si="0"/>
        <v>0</v>
      </c>
      <c r="V12" s="94">
        <f t="shared" si="0"/>
        <v>0</v>
      </c>
      <c r="W12" s="94">
        <f t="shared" si="0"/>
        <v>0</v>
      </c>
      <c r="X12" s="94">
        <f t="shared" si="0"/>
        <v>1406</v>
      </c>
      <c r="Y12" s="94">
        <f t="shared" si="0"/>
        <v>1385</v>
      </c>
      <c r="Z12" s="94">
        <f t="shared" si="0"/>
        <v>21</v>
      </c>
      <c r="AA12" s="94">
        <f>AA13+AA46</f>
        <v>-939</v>
      </c>
      <c r="AB12" s="94">
        <f t="shared" ref="AB12" si="1">AB13+AB46</f>
        <v>-925</v>
      </c>
      <c r="AC12" s="94">
        <f t="shared" ref="AC12" si="2">AC13+AC46</f>
        <v>0</v>
      </c>
      <c r="AD12" s="94">
        <f t="shared" ref="AD12" si="3">AD13+AD46</f>
        <v>-14</v>
      </c>
      <c r="AE12" s="94">
        <f t="shared" ref="AE12" si="4">AE13+AE46</f>
        <v>1120</v>
      </c>
      <c r="AF12" s="313"/>
    </row>
    <row r="13" spans="1:33" s="318" customFormat="1" ht="29.25" customHeight="1" x14ac:dyDescent="0.2">
      <c r="A13" s="308" t="s">
        <v>1</v>
      </c>
      <c r="B13" s="308" t="s">
        <v>808</v>
      </c>
      <c r="C13" s="308"/>
      <c r="D13" s="308"/>
      <c r="E13" s="308"/>
      <c r="F13" s="308">
        <f>SUM(F14:F45)</f>
        <v>939</v>
      </c>
      <c r="G13" s="308">
        <f t="shared" ref="G13:AC13" si="5">SUM(G14:G45)</f>
        <v>925</v>
      </c>
      <c r="H13" s="308">
        <f t="shared" si="5"/>
        <v>0</v>
      </c>
      <c r="I13" s="308">
        <f t="shared" si="5"/>
        <v>14</v>
      </c>
      <c r="J13" s="308">
        <f>SUM(J14:J45)</f>
        <v>180</v>
      </c>
      <c r="K13" s="308">
        <f t="shared" si="5"/>
        <v>176</v>
      </c>
      <c r="L13" s="308">
        <f t="shared" si="5"/>
        <v>4</v>
      </c>
      <c r="M13" s="308">
        <f t="shared" si="5"/>
        <v>911</v>
      </c>
      <c r="N13" s="308">
        <f t="shared" si="5"/>
        <v>889</v>
      </c>
      <c r="O13" s="308">
        <f t="shared" si="5"/>
        <v>0</v>
      </c>
      <c r="P13" s="308">
        <f t="shared" si="5"/>
        <v>22</v>
      </c>
      <c r="Q13" s="308">
        <f t="shared" si="5"/>
        <v>160</v>
      </c>
      <c r="R13" s="308">
        <f t="shared" si="5"/>
        <v>157</v>
      </c>
      <c r="S13" s="308">
        <f t="shared" si="5"/>
        <v>3</v>
      </c>
      <c r="T13" s="308">
        <f t="shared" si="5"/>
        <v>0</v>
      </c>
      <c r="U13" s="308">
        <f t="shared" si="5"/>
        <v>0</v>
      </c>
      <c r="V13" s="308">
        <f t="shared" si="5"/>
        <v>0</v>
      </c>
      <c r="W13" s="308">
        <f t="shared" si="5"/>
        <v>0</v>
      </c>
      <c r="X13" s="308">
        <f t="shared" si="5"/>
        <v>1191</v>
      </c>
      <c r="Y13" s="308">
        <f t="shared" si="5"/>
        <v>1173</v>
      </c>
      <c r="Z13" s="308">
        <f t="shared" si="5"/>
        <v>18</v>
      </c>
      <c r="AA13" s="308">
        <f>SUM(AA14:AA45)</f>
        <v>-939</v>
      </c>
      <c r="AB13" s="308">
        <f t="shared" si="5"/>
        <v>-925</v>
      </c>
      <c r="AC13" s="308">
        <f t="shared" si="5"/>
        <v>0</v>
      </c>
      <c r="AD13" s="308">
        <f>SUM(AD14:AD45)</f>
        <v>-14</v>
      </c>
      <c r="AE13" s="308">
        <f t="shared" ref="AE13" si="6">SUM(AE14:AE45)</f>
        <v>1011</v>
      </c>
      <c r="AF13" s="308"/>
    </row>
    <row r="14" spans="1:33" s="314" customFormat="1" ht="31.5" customHeight="1" x14ac:dyDescent="0.25">
      <c r="A14" s="193">
        <v>1</v>
      </c>
      <c r="B14" s="194" t="s">
        <v>205</v>
      </c>
      <c r="C14" s="298" t="s">
        <v>75</v>
      </c>
      <c r="D14" s="298" t="s">
        <v>196</v>
      </c>
      <c r="E14" s="195" t="s">
        <v>221</v>
      </c>
      <c r="F14" s="49">
        <f t="shared" ref="F14:F26" si="7">SUM(G14:I14)</f>
        <v>677</v>
      </c>
      <c r="G14" s="49">
        <v>666</v>
      </c>
      <c r="H14" s="49"/>
      <c r="I14" s="195">
        <v>11</v>
      </c>
      <c r="J14" s="49"/>
      <c r="K14" s="47"/>
      <c r="L14" s="48"/>
      <c r="M14" s="49">
        <f t="shared" ref="M14:M26" si="8">SUM(N14:P14)</f>
        <v>645</v>
      </c>
      <c r="N14" s="49">
        <v>634</v>
      </c>
      <c r="O14" s="49"/>
      <c r="P14" s="49">
        <v>11</v>
      </c>
      <c r="Q14" s="49"/>
      <c r="R14" s="48"/>
      <c r="S14" s="48"/>
      <c r="T14" s="49"/>
      <c r="U14" s="49"/>
      <c r="V14" s="49"/>
      <c r="W14" s="195"/>
      <c r="X14" s="49">
        <f t="shared" ref="X14:X26" si="9">SUM(Y14:Z14)</f>
        <v>677</v>
      </c>
      <c r="Y14" s="48">
        <v>666</v>
      </c>
      <c r="Z14" s="48">
        <v>11</v>
      </c>
      <c r="AA14" s="49">
        <f>SUM(AB14:AD14)</f>
        <v>-677</v>
      </c>
      <c r="AB14" s="49">
        <f t="shared" ref="AB14:AE23" si="10">U14-G14</f>
        <v>-666</v>
      </c>
      <c r="AC14" s="49">
        <f t="shared" si="10"/>
        <v>0</v>
      </c>
      <c r="AD14" s="49">
        <f t="shared" si="10"/>
        <v>-11</v>
      </c>
      <c r="AE14" s="49">
        <f t="shared" si="10"/>
        <v>677</v>
      </c>
      <c r="AF14" s="255" t="s">
        <v>790</v>
      </c>
    </row>
    <row r="15" spans="1:33" s="314" customFormat="1" ht="31.5" customHeight="1" x14ac:dyDescent="0.25">
      <c r="A15" s="193">
        <v>2</v>
      </c>
      <c r="B15" s="194" t="s">
        <v>206</v>
      </c>
      <c r="C15" s="298" t="s">
        <v>75</v>
      </c>
      <c r="D15" s="298" t="s">
        <v>196</v>
      </c>
      <c r="E15" s="195" t="s">
        <v>221</v>
      </c>
      <c r="F15" s="49">
        <f t="shared" si="7"/>
        <v>154</v>
      </c>
      <c r="G15" s="49">
        <v>153</v>
      </c>
      <c r="H15" s="49"/>
      <c r="I15" s="26">
        <v>1</v>
      </c>
      <c r="J15" s="49"/>
      <c r="K15" s="47"/>
      <c r="L15" s="47"/>
      <c r="M15" s="49">
        <f t="shared" si="8"/>
        <v>150</v>
      </c>
      <c r="N15" s="49">
        <v>149</v>
      </c>
      <c r="O15" s="49"/>
      <c r="P15" s="49">
        <v>1</v>
      </c>
      <c r="Q15" s="49"/>
      <c r="R15" s="47"/>
      <c r="S15" s="47"/>
      <c r="T15" s="49"/>
      <c r="U15" s="49"/>
      <c r="V15" s="49"/>
      <c r="W15" s="26"/>
      <c r="X15" s="49">
        <f t="shared" si="9"/>
        <v>150</v>
      </c>
      <c r="Y15" s="47">
        <v>149</v>
      </c>
      <c r="Z15" s="47">
        <v>1</v>
      </c>
      <c r="AA15" s="49">
        <f t="shared" ref="AA15:AA28" si="11">SUM(AB15:AD15)</f>
        <v>-154</v>
      </c>
      <c r="AB15" s="49">
        <f t="shared" si="10"/>
        <v>-153</v>
      </c>
      <c r="AC15" s="49">
        <f t="shared" si="10"/>
        <v>0</v>
      </c>
      <c r="AD15" s="49">
        <f t="shared" si="10"/>
        <v>-1</v>
      </c>
      <c r="AE15" s="49">
        <f t="shared" si="10"/>
        <v>150</v>
      </c>
      <c r="AF15" s="255" t="s">
        <v>791</v>
      </c>
    </row>
    <row r="16" spans="1:33" s="314" customFormat="1" ht="31.5" customHeight="1" x14ac:dyDescent="0.25">
      <c r="A16" s="193">
        <v>3</v>
      </c>
      <c r="B16" s="194" t="s">
        <v>655</v>
      </c>
      <c r="C16" s="298" t="s">
        <v>75</v>
      </c>
      <c r="D16" s="298" t="s">
        <v>196</v>
      </c>
      <c r="E16" s="195" t="s">
        <v>221</v>
      </c>
      <c r="F16" s="49">
        <f t="shared" si="7"/>
        <v>99</v>
      </c>
      <c r="G16" s="49">
        <v>97</v>
      </c>
      <c r="H16" s="49"/>
      <c r="I16" s="201">
        <v>2</v>
      </c>
      <c r="J16" s="49"/>
      <c r="K16" s="48"/>
      <c r="L16" s="47"/>
      <c r="M16" s="49">
        <f t="shared" si="8"/>
        <v>98</v>
      </c>
      <c r="N16" s="49">
        <v>97</v>
      </c>
      <c r="O16" s="49"/>
      <c r="P16" s="49">
        <v>1</v>
      </c>
      <c r="Q16" s="49"/>
      <c r="R16" s="47"/>
      <c r="S16" s="47"/>
      <c r="T16" s="49"/>
      <c r="U16" s="49"/>
      <c r="V16" s="49"/>
      <c r="W16" s="201"/>
      <c r="X16" s="49">
        <f t="shared" si="9"/>
        <v>99</v>
      </c>
      <c r="Y16" s="47">
        <v>97</v>
      </c>
      <c r="Z16" s="47">
        <v>2</v>
      </c>
      <c r="AA16" s="49">
        <f t="shared" si="11"/>
        <v>-99</v>
      </c>
      <c r="AB16" s="49">
        <f t="shared" si="10"/>
        <v>-97</v>
      </c>
      <c r="AC16" s="49">
        <f t="shared" si="10"/>
        <v>0</v>
      </c>
      <c r="AD16" s="49">
        <f t="shared" si="10"/>
        <v>-2</v>
      </c>
      <c r="AE16" s="49">
        <f t="shared" si="10"/>
        <v>99</v>
      </c>
      <c r="AF16" s="255" t="s">
        <v>792</v>
      </c>
    </row>
    <row r="17" spans="1:32" s="314" customFormat="1" ht="50.25" customHeight="1" x14ac:dyDescent="0.25">
      <c r="A17" s="193">
        <v>4</v>
      </c>
      <c r="B17" s="190" t="s">
        <v>139</v>
      </c>
      <c r="C17" s="47" t="s">
        <v>70</v>
      </c>
      <c r="D17" s="47" t="s">
        <v>495</v>
      </c>
      <c r="E17" s="47" t="s">
        <v>135</v>
      </c>
      <c r="F17" s="49">
        <f t="shared" si="7"/>
        <v>0</v>
      </c>
      <c r="G17" s="49">
        <v>0</v>
      </c>
      <c r="H17" s="49"/>
      <c r="I17" s="47"/>
      <c r="J17" s="49">
        <f t="shared" ref="J17:J26" si="12">SUM(K17:L17)</f>
        <v>10</v>
      </c>
      <c r="K17" s="214">
        <v>9</v>
      </c>
      <c r="L17" s="47">
        <v>1</v>
      </c>
      <c r="M17" s="49">
        <f t="shared" si="8"/>
        <v>9</v>
      </c>
      <c r="N17" s="49">
        <v>0</v>
      </c>
      <c r="O17" s="49"/>
      <c r="P17" s="49">
        <v>9</v>
      </c>
      <c r="Q17" s="49">
        <f t="shared" ref="Q17:Q26" si="13">SUM(R17:S17)</f>
        <v>8</v>
      </c>
      <c r="R17" s="47">
        <v>7</v>
      </c>
      <c r="S17" s="47">
        <v>1</v>
      </c>
      <c r="T17" s="49">
        <f t="shared" ref="T17:T26" si="14">SUM(U17:W17)</f>
        <v>0</v>
      </c>
      <c r="U17" s="49">
        <f t="shared" ref="U17:U28" si="15">SUM(W17:W17)</f>
        <v>0</v>
      </c>
      <c r="V17" s="49"/>
      <c r="W17" s="192"/>
      <c r="X17" s="49">
        <f t="shared" si="9"/>
        <v>10</v>
      </c>
      <c r="Y17" s="192">
        <v>9</v>
      </c>
      <c r="Z17" s="192">
        <v>1</v>
      </c>
      <c r="AA17" s="49">
        <f t="shared" si="11"/>
        <v>0</v>
      </c>
      <c r="AB17" s="49">
        <f t="shared" si="10"/>
        <v>0</v>
      </c>
      <c r="AC17" s="49">
        <f t="shared" si="10"/>
        <v>0</v>
      </c>
      <c r="AD17" s="49">
        <f t="shared" si="10"/>
        <v>0</v>
      </c>
      <c r="AE17" s="49">
        <f t="shared" si="10"/>
        <v>0</v>
      </c>
      <c r="AF17" s="250"/>
    </row>
    <row r="18" spans="1:32" s="314" customFormat="1" ht="33.75" customHeight="1" x14ac:dyDescent="0.25">
      <c r="A18" s="193">
        <v>5</v>
      </c>
      <c r="B18" s="190" t="s">
        <v>134</v>
      </c>
      <c r="C18" s="49" t="s">
        <v>70</v>
      </c>
      <c r="D18" s="49" t="s">
        <v>133</v>
      </c>
      <c r="E18" s="49" t="s">
        <v>135</v>
      </c>
      <c r="F18" s="49">
        <f t="shared" si="7"/>
        <v>0</v>
      </c>
      <c r="G18" s="49">
        <v>0</v>
      </c>
      <c r="H18" s="49"/>
      <c r="I18" s="49"/>
      <c r="J18" s="49">
        <f t="shared" si="12"/>
        <v>13</v>
      </c>
      <c r="K18" s="48">
        <v>12</v>
      </c>
      <c r="L18" s="49">
        <v>1</v>
      </c>
      <c r="M18" s="49"/>
      <c r="N18" s="49"/>
      <c r="O18" s="49"/>
      <c r="P18" s="49"/>
      <c r="Q18" s="49">
        <f t="shared" si="13"/>
        <v>9</v>
      </c>
      <c r="R18" s="49">
        <v>9</v>
      </c>
      <c r="S18" s="49"/>
      <c r="T18" s="49">
        <f t="shared" si="14"/>
        <v>0</v>
      </c>
      <c r="U18" s="49">
        <f t="shared" si="15"/>
        <v>0</v>
      </c>
      <c r="V18" s="49"/>
      <c r="W18" s="192"/>
      <c r="X18" s="49">
        <f t="shared" si="9"/>
        <v>14</v>
      </c>
      <c r="Y18" s="192">
        <v>13</v>
      </c>
      <c r="Z18" s="192">
        <v>1</v>
      </c>
      <c r="AA18" s="49">
        <f t="shared" si="11"/>
        <v>0</v>
      </c>
      <c r="AB18" s="49">
        <f t="shared" si="10"/>
        <v>0</v>
      </c>
      <c r="AC18" s="49">
        <f t="shared" si="10"/>
        <v>0</v>
      </c>
      <c r="AD18" s="49">
        <f t="shared" si="10"/>
        <v>0</v>
      </c>
      <c r="AE18" s="49">
        <f t="shared" si="10"/>
        <v>1</v>
      </c>
      <c r="AF18" s="250"/>
    </row>
    <row r="19" spans="1:32" s="314" customFormat="1" ht="44.25" customHeight="1" x14ac:dyDescent="0.25">
      <c r="A19" s="193">
        <v>6</v>
      </c>
      <c r="B19" s="218" t="s">
        <v>241</v>
      </c>
      <c r="C19" s="26" t="s">
        <v>70</v>
      </c>
      <c r="D19" s="26" t="s">
        <v>231</v>
      </c>
      <c r="E19" s="26" t="s">
        <v>135</v>
      </c>
      <c r="F19" s="49">
        <f t="shared" si="7"/>
        <v>0</v>
      </c>
      <c r="G19" s="49">
        <v>0</v>
      </c>
      <c r="H19" s="49"/>
      <c r="I19" s="26"/>
      <c r="J19" s="49">
        <f t="shared" si="12"/>
        <v>12</v>
      </c>
      <c r="K19" s="48">
        <v>11</v>
      </c>
      <c r="L19" s="48">
        <v>1</v>
      </c>
      <c r="M19" s="49">
        <f t="shared" si="8"/>
        <v>0</v>
      </c>
      <c r="N19" s="49">
        <v>0</v>
      </c>
      <c r="O19" s="49"/>
      <c r="P19" s="49"/>
      <c r="Q19" s="49">
        <f t="shared" si="13"/>
        <v>9</v>
      </c>
      <c r="R19" s="48">
        <v>8</v>
      </c>
      <c r="S19" s="48">
        <v>1</v>
      </c>
      <c r="T19" s="49">
        <f t="shared" si="14"/>
        <v>0</v>
      </c>
      <c r="U19" s="49">
        <f t="shared" si="15"/>
        <v>0</v>
      </c>
      <c r="V19" s="49"/>
      <c r="W19" s="26"/>
      <c r="X19" s="49">
        <f t="shared" si="9"/>
        <v>12</v>
      </c>
      <c r="Y19" s="26">
        <v>11</v>
      </c>
      <c r="Z19" s="26">
        <v>1</v>
      </c>
      <c r="AA19" s="49">
        <f t="shared" si="11"/>
        <v>0</v>
      </c>
      <c r="AB19" s="49">
        <f t="shared" si="10"/>
        <v>0</v>
      </c>
      <c r="AC19" s="49">
        <f t="shared" si="10"/>
        <v>0</v>
      </c>
      <c r="AD19" s="49">
        <f t="shared" si="10"/>
        <v>0</v>
      </c>
      <c r="AE19" s="49">
        <f t="shared" si="10"/>
        <v>0</v>
      </c>
      <c r="AF19" s="255"/>
    </row>
    <row r="20" spans="1:32" s="314" customFormat="1" ht="44.25" customHeight="1" x14ac:dyDescent="0.25">
      <c r="A20" s="193">
        <v>7</v>
      </c>
      <c r="B20" s="218" t="s">
        <v>242</v>
      </c>
      <c r="C20" s="26" t="s">
        <v>70</v>
      </c>
      <c r="D20" s="26" t="s">
        <v>231</v>
      </c>
      <c r="E20" s="26" t="s">
        <v>135</v>
      </c>
      <c r="F20" s="49">
        <f t="shared" si="7"/>
        <v>0</v>
      </c>
      <c r="G20" s="49">
        <v>0</v>
      </c>
      <c r="H20" s="49"/>
      <c r="I20" s="26"/>
      <c r="J20" s="49">
        <f t="shared" si="12"/>
        <v>7</v>
      </c>
      <c r="K20" s="48">
        <v>6</v>
      </c>
      <c r="L20" s="48">
        <v>1</v>
      </c>
      <c r="M20" s="49">
        <f t="shared" si="8"/>
        <v>0</v>
      </c>
      <c r="N20" s="49">
        <v>0</v>
      </c>
      <c r="O20" s="49"/>
      <c r="P20" s="49"/>
      <c r="Q20" s="49">
        <f t="shared" si="13"/>
        <v>5</v>
      </c>
      <c r="R20" s="48">
        <v>4</v>
      </c>
      <c r="S20" s="48">
        <v>1</v>
      </c>
      <c r="T20" s="49">
        <f t="shared" si="14"/>
        <v>0</v>
      </c>
      <c r="U20" s="49">
        <f t="shared" si="15"/>
        <v>0</v>
      </c>
      <c r="V20" s="49"/>
      <c r="W20" s="26"/>
      <c r="X20" s="49">
        <f t="shared" si="9"/>
        <v>7</v>
      </c>
      <c r="Y20" s="26">
        <v>6</v>
      </c>
      <c r="Z20" s="26">
        <v>1</v>
      </c>
      <c r="AA20" s="49">
        <f t="shared" si="11"/>
        <v>0</v>
      </c>
      <c r="AB20" s="49">
        <f t="shared" si="10"/>
        <v>0</v>
      </c>
      <c r="AC20" s="49">
        <f t="shared" si="10"/>
        <v>0</v>
      </c>
      <c r="AD20" s="49">
        <f t="shared" si="10"/>
        <v>0</v>
      </c>
      <c r="AE20" s="49">
        <f t="shared" si="10"/>
        <v>0</v>
      </c>
      <c r="AF20" s="255"/>
    </row>
    <row r="21" spans="1:32" s="314" customFormat="1" ht="44.25" customHeight="1" x14ac:dyDescent="0.25">
      <c r="A21" s="193">
        <v>8</v>
      </c>
      <c r="B21" s="218" t="s">
        <v>243</v>
      </c>
      <c r="C21" s="26" t="s">
        <v>70</v>
      </c>
      <c r="D21" s="26" t="s">
        <v>231</v>
      </c>
      <c r="E21" s="26" t="s">
        <v>135</v>
      </c>
      <c r="F21" s="49">
        <f t="shared" si="7"/>
        <v>4</v>
      </c>
      <c r="G21" s="49">
        <v>4</v>
      </c>
      <c r="H21" s="49"/>
      <c r="I21" s="26"/>
      <c r="J21" s="49">
        <f t="shared" si="12"/>
        <v>0</v>
      </c>
      <c r="K21" s="49"/>
      <c r="L21" s="48"/>
      <c r="M21" s="49">
        <f t="shared" si="8"/>
        <v>4</v>
      </c>
      <c r="N21" s="49">
        <v>4</v>
      </c>
      <c r="O21" s="49"/>
      <c r="P21" s="49"/>
      <c r="Q21" s="49">
        <f t="shared" si="13"/>
        <v>0</v>
      </c>
      <c r="R21" s="48"/>
      <c r="S21" s="48"/>
      <c r="T21" s="49">
        <f t="shared" si="14"/>
        <v>0</v>
      </c>
      <c r="U21" s="49">
        <f t="shared" si="15"/>
        <v>0</v>
      </c>
      <c r="V21" s="49"/>
      <c r="W21" s="26"/>
      <c r="X21" s="49">
        <f t="shared" si="9"/>
        <v>4</v>
      </c>
      <c r="Y21" s="26">
        <v>4</v>
      </c>
      <c r="Z21" s="26"/>
      <c r="AA21" s="49">
        <f t="shared" si="11"/>
        <v>-4</v>
      </c>
      <c r="AB21" s="49">
        <f t="shared" si="10"/>
        <v>-4</v>
      </c>
      <c r="AC21" s="49">
        <f t="shared" si="10"/>
        <v>0</v>
      </c>
      <c r="AD21" s="49">
        <f t="shared" si="10"/>
        <v>0</v>
      </c>
      <c r="AE21" s="49">
        <f t="shared" si="10"/>
        <v>4</v>
      </c>
      <c r="AF21" s="255" t="s">
        <v>515</v>
      </c>
    </row>
    <row r="22" spans="1:32" s="314" customFormat="1" ht="44.25" customHeight="1" x14ac:dyDescent="0.25">
      <c r="A22" s="193">
        <v>9</v>
      </c>
      <c r="B22" s="27" t="s">
        <v>56</v>
      </c>
      <c r="C22" s="47" t="s">
        <v>70</v>
      </c>
      <c r="D22" s="47" t="s">
        <v>70</v>
      </c>
      <c r="E22" s="47" t="s">
        <v>135</v>
      </c>
      <c r="F22" s="49"/>
      <c r="G22" s="49"/>
      <c r="H22" s="49"/>
      <c r="I22" s="47"/>
      <c r="J22" s="49">
        <f t="shared" si="12"/>
        <v>7</v>
      </c>
      <c r="K22" s="47">
        <v>7</v>
      </c>
      <c r="L22" s="47"/>
      <c r="M22" s="49"/>
      <c r="N22" s="49"/>
      <c r="O22" s="49"/>
      <c r="P22" s="49"/>
      <c r="Q22" s="49">
        <f t="shared" si="13"/>
        <v>7</v>
      </c>
      <c r="R22" s="47">
        <v>7</v>
      </c>
      <c r="S22" s="47"/>
      <c r="T22" s="49"/>
      <c r="U22" s="49"/>
      <c r="V22" s="49"/>
      <c r="W22" s="47"/>
      <c r="X22" s="49">
        <f t="shared" si="9"/>
        <v>35</v>
      </c>
      <c r="Y22" s="47">
        <v>35</v>
      </c>
      <c r="Z22" s="47"/>
      <c r="AA22" s="49">
        <f t="shared" si="11"/>
        <v>0</v>
      </c>
      <c r="AB22" s="49">
        <f t="shared" si="10"/>
        <v>0</v>
      </c>
      <c r="AC22" s="49">
        <f t="shared" si="10"/>
        <v>0</v>
      </c>
      <c r="AD22" s="49">
        <f t="shared" si="10"/>
        <v>0</v>
      </c>
      <c r="AE22" s="49">
        <f t="shared" si="10"/>
        <v>28</v>
      </c>
      <c r="AF22" s="251"/>
    </row>
    <row r="23" spans="1:32" s="314" customFormat="1" ht="44.25" customHeight="1" x14ac:dyDescent="0.25">
      <c r="A23" s="193">
        <v>10</v>
      </c>
      <c r="B23" s="27" t="s">
        <v>532</v>
      </c>
      <c r="C23" s="47"/>
      <c r="D23" s="47"/>
      <c r="E23" s="47"/>
      <c r="F23" s="49"/>
      <c r="G23" s="49"/>
      <c r="H23" s="49"/>
      <c r="I23" s="47"/>
      <c r="J23" s="49">
        <f t="shared" si="12"/>
        <v>19</v>
      </c>
      <c r="K23" s="47">
        <v>19</v>
      </c>
      <c r="L23" s="47"/>
      <c r="M23" s="49"/>
      <c r="N23" s="49"/>
      <c r="O23" s="49"/>
      <c r="P23" s="49"/>
      <c r="Q23" s="49">
        <f t="shared" si="13"/>
        <v>19</v>
      </c>
      <c r="R23" s="47">
        <v>19</v>
      </c>
      <c r="S23" s="47"/>
      <c r="T23" s="49"/>
      <c r="U23" s="49"/>
      <c r="V23" s="49"/>
      <c r="W23" s="47"/>
      <c r="X23" s="49">
        <f t="shared" si="9"/>
        <v>36</v>
      </c>
      <c r="Y23" s="47">
        <v>36</v>
      </c>
      <c r="Z23" s="47"/>
      <c r="AA23" s="49">
        <f t="shared" si="11"/>
        <v>0</v>
      </c>
      <c r="AB23" s="49">
        <f t="shared" si="10"/>
        <v>0</v>
      </c>
      <c r="AC23" s="49">
        <f t="shared" ref="AC23:AE26" si="16">V23-H23</f>
        <v>0</v>
      </c>
      <c r="AD23" s="49">
        <f t="shared" si="16"/>
        <v>0</v>
      </c>
      <c r="AE23" s="49">
        <f t="shared" si="16"/>
        <v>17</v>
      </c>
      <c r="AF23" s="251"/>
    </row>
    <row r="24" spans="1:32" s="314" customFormat="1" ht="44.25" customHeight="1" x14ac:dyDescent="0.25">
      <c r="A24" s="193">
        <v>11</v>
      </c>
      <c r="B24" s="27" t="s">
        <v>533</v>
      </c>
      <c r="C24" s="47"/>
      <c r="D24" s="47"/>
      <c r="E24" s="47"/>
      <c r="F24" s="49"/>
      <c r="G24" s="49"/>
      <c r="H24" s="49"/>
      <c r="I24" s="47"/>
      <c r="J24" s="49">
        <f t="shared" si="12"/>
        <v>16</v>
      </c>
      <c r="K24" s="47">
        <v>16</v>
      </c>
      <c r="L24" s="47"/>
      <c r="M24" s="49"/>
      <c r="N24" s="49"/>
      <c r="O24" s="49"/>
      <c r="P24" s="49"/>
      <c r="Q24" s="49">
        <f t="shared" si="13"/>
        <v>12</v>
      </c>
      <c r="R24" s="47">
        <v>12</v>
      </c>
      <c r="S24" s="47"/>
      <c r="T24" s="49"/>
      <c r="U24" s="49"/>
      <c r="V24" s="49"/>
      <c r="W24" s="47"/>
      <c r="X24" s="49">
        <f t="shared" si="9"/>
        <v>35</v>
      </c>
      <c r="Y24" s="47">
        <v>35</v>
      </c>
      <c r="Z24" s="47"/>
      <c r="AA24" s="49">
        <f t="shared" si="11"/>
        <v>0</v>
      </c>
      <c r="AB24" s="49">
        <f t="shared" ref="AB24:AB26" si="17">U24-G24</f>
        <v>0</v>
      </c>
      <c r="AC24" s="49">
        <f t="shared" si="16"/>
        <v>0</v>
      </c>
      <c r="AD24" s="49">
        <f t="shared" si="16"/>
        <v>0</v>
      </c>
      <c r="AE24" s="49">
        <f t="shared" si="16"/>
        <v>19</v>
      </c>
      <c r="AF24" s="251"/>
    </row>
    <row r="25" spans="1:32" s="314" customFormat="1" ht="44.25" customHeight="1" x14ac:dyDescent="0.25">
      <c r="A25" s="193">
        <v>12</v>
      </c>
      <c r="B25" s="27" t="s">
        <v>194</v>
      </c>
      <c r="C25" s="47" t="s">
        <v>195</v>
      </c>
      <c r="D25" s="47"/>
      <c r="E25" s="47" t="s">
        <v>135</v>
      </c>
      <c r="F25" s="49"/>
      <c r="G25" s="49">
        <v>0</v>
      </c>
      <c r="H25" s="49"/>
      <c r="I25" s="47"/>
      <c r="J25" s="49">
        <f t="shared" si="12"/>
        <v>5</v>
      </c>
      <c r="K25" s="47">
        <v>5</v>
      </c>
      <c r="L25" s="47"/>
      <c r="M25" s="49"/>
      <c r="N25" s="49"/>
      <c r="O25" s="49"/>
      <c r="P25" s="49"/>
      <c r="Q25" s="49">
        <f t="shared" si="13"/>
        <v>5</v>
      </c>
      <c r="R25" s="47">
        <v>5</v>
      </c>
      <c r="S25" s="47"/>
      <c r="T25" s="49">
        <f t="shared" si="14"/>
        <v>0</v>
      </c>
      <c r="U25" s="49">
        <f t="shared" si="15"/>
        <v>0</v>
      </c>
      <c r="V25" s="49"/>
      <c r="W25" s="47"/>
      <c r="X25" s="49">
        <f t="shared" si="9"/>
        <v>17</v>
      </c>
      <c r="Y25" s="47">
        <v>17</v>
      </c>
      <c r="Z25" s="47"/>
      <c r="AA25" s="49">
        <f t="shared" si="11"/>
        <v>0</v>
      </c>
      <c r="AB25" s="49">
        <f t="shared" si="17"/>
        <v>0</v>
      </c>
      <c r="AC25" s="49">
        <f t="shared" si="16"/>
        <v>0</v>
      </c>
      <c r="AD25" s="49">
        <f t="shared" si="16"/>
        <v>0</v>
      </c>
      <c r="AE25" s="49">
        <f t="shared" si="16"/>
        <v>12</v>
      </c>
      <c r="AF25" s="251"/>
    </row>
    <row r="26" spans="1:32" s="314" customFormat="1" ht="24.75" customHeight="1" x14ac:dyDescent="0.25">
      <c r="A26" s="193">
        <v>13</v>
      </c>
      <c r="B26" s="190" t="s">
        <v>130</v>
      </c>
      <c r="C26" s="49" t="s">
        <v>131</v>
      </c>
      <c r="D26" s="49" t="s">
        <v>132</v>
      </c>
      <c r="E26" s="49" t="s">
        <v>509</v>
      </c>
      <c r="F26" s="49">
        <f t="shared" si="7"/>
        <v>0</v>
      </c>
      <c r="G26" s="49">
        <v>0</v>
      </c>
      <c r="H26" s="49"/>
      <c r="I26" s="49"/>
      <c r="J26" s="49">
        <f t="shared" si="12"/>
        <v>3</v>
      </c>
      <c r="K26" s="26">
        <v>3</v>
      </c>
      <c r="L26" s="49"/>
      <c r="M26" s="49">
        <f t="shared" si="8"/>
        <v>0</v>
      </c>
      <c r="N26" s="49">
        <v>0</v>
      </c>
      <c r="O26" s="49"/>
      <c r="P26" s="49"/>
      <c r="Q26" s="49">
        <f t="shared" si="13"/>
        <v>3</v>
      </c>
      <c r="R26" s="49">
        <v>3</v>
      </c>
      <c r="S26" s="49"/>
      <c r="T26" s="49">
        <f t="shared" si="14"/>
        <v>0</v>
      </c>
      <c r="U26" s="49">
        <f t="shared" si="15"/>
        <v>0</v>
      </c>
      <c r="V26" s="49"/>
      <c r="W26" s="192"/>
      <c r="X26" s="49">
        <f t="shared" si="9"/>
        <v>3</v>
      </c>
      <c r="Y26" s="192">
        <v>3</v>
      </c>
      <c r="Z26" s="192"/>
      <c r="AA26" s="49">
        <f t="shared" si="11"/>
        <v>0</v>
      </c>
      <c r="AB26" s="49">
        <f t="shared" si="17"/>
        <v>0</v>
      </c>
      <c r="AC26" s="49">
        <f t="shared" si="16"/>
        <v>0</v>
      </c>
      <c r="AD26" s="49">
        <f t="shared" si="16"/>
        <v>0</v>
      </c>
      <c r="AE26" s="49">
        <f t="shared" si="16"/>
        <v>0</v>
      </c>
      <c r="AF26" s="250"/>
    </row>
    <row r="27" spans="1:32" s="314" customFormat="1" ht="36.75" customHeight="1" x14ac:dyDescent="0.25">
      <c r="A27" s="193">
        <v>14</v>
      </c>
      <c r="B27" s="190" t="s">
        <v>164</v>
      </c>
      <c r="C27" s="49"/>
      <c r="D27" s="49"/>
      <c r="E27" s="49" t="s">
        <v>163</v>
      </c>
      <c r="F27" s="49">
        <f t="shared" ref="F27:F45" si="18">SUM(G27:I27)</f>
        <v>5</v>
      </c>
      <c r="G27" s="49">
        <v>5</v>
      </c>
      <c r="H27" s="49"/>
      <c r="I27" s="26"/>
      <c r="J27" s="49">
        <f t="shared" ref="J27:J46" si="19">SUM(K27:L27)</f>
        <v>13</v>
      </c>
      <c r="K27" s="26">
        <v>13</v>
      </c>
      <c r="L27" s="26"/>
      <c r="M27" s="49">
        <f>SUM(N27:P27)</f>
        <v>5</v>
      </c>
      <c r="N27" s="49">
        <v>5</v>
      </c>
      <c r="O27" s="49"/>
      <c r="P27" s="49"/>
      <c r="Q27" s="49">
        <f t="shared" ref="Q27:Q46" si="20">SUM(R27:S27)</f>
        <v>13</v>
      </c>
      <c r="R27" s="26">
        <v>13</v>
      </c>
      <c r="S27" s="26"/>
      <c r="T27" s="49">
        <f t="shared" ref="T27:T45" si="21">SUM(U27:W27)</f>
        <v>0</v>
      </c>
      <c r="U27" s="49">
        <f t="shared" si="15"/>
        <v>0</v>
      </c>
      <c r="V27" s="49"/>
      <c r="W27" s="26"/>
      <c r="X27" s="49">
        <f t="shared" ref="X27:X45" si="22">SUM(Y27:Z27)</f>
        <v>18</v>
      </c>
      <c r="Y27" s="26">
        <v>18</v>
      </c>
      <c r="Z27" s="26"/>
      <c r="AA27" s="49">
        <f t="shared" si="11"/>
        <v>-5</v>
      </c>
      <c r="AB27" s="49">
        <f t="shared" ref="AB27:AE32" si="23">U27-G27</f>
        <v>-5</v>
      </c>
      <c r="AC27" s="49">
        <f t="shared" si="23"/>
        <v>0</v>
      </c>
      <c r="AD27" s="49">
        <f t="shared" si="23"/>
        <v>0</v>
      </c>
      <c r="AE27" s="49">
        <f t="shared" si="23"/>
        <v>5</v>
      </c>
      <c r="AF27" s="250"/>
    </row>
    <row r="28" spans="1:32" s="314" customFormat="1" ht="36.75" customHeight="1" x14ac:dyDescent="0.25">
      <c r="A28" s="193">
        <v>15</v>
      </c>
      <c r="B28" s="190" t="s">
        <v>165</v>
      </c>
      <c r="C28" s="49"/>
      <c r="D28" s="49"/>
      <c r="E28" s="49" t="s">
        <v>166</v>
      </c>
      <c r="F28" s="49">
        <f t="shared" si="18"/>
        <v>0</v>
      </c>
      <c r="G28" s="49">
        <v>0</v>
      </c>
      <c r="H28" s="49"/>
      <c r="I28" s="26"/>
      <c r="J28" s="49">
        <f t="shared" si="19"/>
        <v>10</v>
      </c>
      <c r="K28" s="26">
        <v>10</v>
      </c>
      <c r="L28" s="26"/>
      <c r="M28" s="49">
        <f t="shared" ref="M28:M45" si="24">SUM(N28:P28)</f>
        <v>0</v>
      </c>
      <c r="N28" s="49">
        <v>0</v>
      </c>
      <c r="O28" s="49"/>
      <c r="P28" s="49"/>
      <c r="Q28" s="49">
        <f t="shared" si="20"/>
        <v>9</v>
      </c>
      <c r="R28" s="26">
        <v>9</v>
      </c>
      <c r="S28" s="26"/>
      <c r="T28" s="49">
        <f t="shared" si="21"/>
        <v>0</v>
      </c>
      <c r="U28" s="49">
        <f t="shared" si="15"/>
        <v>0</v>
      </c>
      <c r="V28" s="49"/>
      <c r="W28" s="26"/>
      <c r="X28" s="49">
        <f t="shared" si="22"/>
        <v>10</v>
      </c>
      <c r="Y28" s="26">
        <v>10</v>
      </c>
      <c r="Z28" s="26"/>
      <c r="AA28" s="49">
        <f t="shared" si="11"/>
        <v>0</v>
      </c>
      <c r="AB28" s="49">
        <f t="shared" si="23"/>
        <v>0</v>
      </c>
      <c r="AC28" s="49">
        <f t="shared" si="23"/>
        <v>0</v>
      </c>
      <c r="AD28" s="49">
        <f t="shared" si="23"/>
        <v>0</v>
      </c>
      <c r="AE28" s="49">
        <f t="shared" si="23"/>
        <v>0</v>
      </c>
      <c r="AF28" s="250"/>
    </row>
    <row r="29" spans="1:32" s="314" customFormat="1" ht="36.75" customHeight="1" x14ac:dyDescent="0.25">
      <c r="A29" s="193">
        <v>16</v>
      </c>
      <c r="B29" s="190" t="s">
        <v>137</v>
      </c>
      <c r="C29" s="49" t="s">
        <v>70</v>
      </c>
      <c r="D29" s="49" t="s">
        <v>498</v>
      </c>
      <c r="E29" s="49" t="s">
        <v>135</v>
      </c>
      <c r="F29" s="49"/>
      <c r="G29" s="49"/>
      <c r="H29" s="49"/>
      <c r="I29" s="49"/>
      <c r="J29" s="49">
        <f t="shared" si="19"/>
        <v>8</v>
      </c>
      <c r="K29" s="49">
        <v>8</v>
      </c>
      <c r="L29" s="49"/>
      <c r="M29" s="49"/>
      <c r="N29" s="49"/>
      <c r="O29" s="49"/>
      <c r="P29" s="49"/>
      <c r="Q29" s="49">
        <f t="shared" si="20"/>
        <v>8</v>
      </c>
      <c r="R29" s="49">
        <v>8</v>
      </c>
      <c r="S29" s="49"/>
      <c r="T29" s="49">
        <f t="shared" si="21"/>
        <v>0</v>
      </c>
      <c r="U29" s="49">
        <f>SUM(W29:W29)</f>
        <v>0</v>
      </c>
      <c r="V29" s="49"/>
      <c r="W29" s="192"/>
      <c r="X29" s="49">
        <f t="shared" si="22"/>
        <v>8</v>
      </c>
      <c r="Y29" s="192">
        <v>8</v>
      </c>
      <c r="Z29" s="192"/>
      <c r="AA29" s="49">
        <f t="shared" ref="AA29:AA45" si="25">SUM(AB29:AD29)</f>
        <v>0</v>
      </c>
      <c r="AB29" s="49">
        <f t="shared" si="23"/>
        <v>0</v>
      </c>
      <c r="AC29" s="49">
        <f t="shared" si="23"/>
        <v>0</v>
      </c>
      <c r="AD29" s="49">
        <f t="shared" si="23"/>
        <v>0</v>
      </c>
      <c r="AE29" s="49">
        <f t="shared" si="23"/>
        <v>0</v>
      </c>
      <c r="AF29" s="250"/>
    </row>
    <row r="30" spans="1:32" s="314" customFormat="1" ht="36.75" customHeight="1" x14ac:dyDescent="0.25">
      <c r="A30" s="193">
        <v>17</v>
      </c>
      <c r="B30" s="190" t="s">
        <v>645</v>
      </c>
      <c r="C30" s="49"/>
      <c r="D30" s="49"/>
      <c r="E30" s="49"/>
      <c r="F30" s="49">
        <f t="shared" si="18"/>
        <v>0</v>
      </c>
      <c r="G30" s="49"/>
      <c r="H30" s="49"/>
      <c r="I30" s="49"/>
      <c r="J30" s="49">
        <f t="shared" si="19"/>
        <v>7</v>
      </c>
      <c r="K30" s="49">
        <v>7</v>
      </c>
      <c r="L30" s="49"/>
      <c r="M30" s="49">
        <f t="shared" si="24"/>
        <v>0</v>
      </c>
      <c r="N30" s="49"/>
      <c r="O30" s="49"/>
      <c r="P30" s="49"/>
      <c r="Q30" s="49">
        <v>5</v>
      </c>
      <c r="R30" s="49">
        <v>5</v>
      </c>
      <c r="S30" s="49"/>
      <c r="T30" s="49">
        <f t="shared" si="21"/>
        <v>0</v>
      </c>
      <c r="U30" s="49"/>
      <c r="V30" s="49"/>
      <c r="W30" s="192"/>
      <c r="X30" s="49">
        <v>5</v>
      </c>
      <c r="Y30" s="192">
        <v>5</v>
      </c>
      <c r="Z30" s="192"/>
      <c r="AA30" s="49">
        <f t="shared" si="25"/>
        <v>0</v>
      </c>
      <c r="AB30" s="49">
        <f t="shared" si="23"/>
        <v>0</v>
      </c>
      <c r="AC30" s="49">
        <f t="shared" si="23"/>
        <v>0</v>
      </c>
      <c r="AD30" s="49">
        <f t="shared" si="23"/>
        <v>0</v>
      </c>
      <c r="AE30" s="49">
        <f>X30-J30</f>
        <v>-2</v>
      </c>
      <c r="AF30" s="250"/>
    </row>
    <row r="31" spans="1:32" s="314" customFormat="1" ht="36.75" customHeight="1" x14ac:dyDescent="0.25">
      <c r="A31" s="193">
        <v>18</v>
      </c>
      <c r="B31" s="190" t="s">
        <v>621</v>
      </c>
      <c r="C31" s="49"/>
      <c r="D31" s="49"/>
      <c r="E31" s="49"/>
      <c r="F31" s="49">
        <f t="shared" si="18"/>
        <v>0</v>
      </c>
      <c r="G31" s="49"/>
      <c r="H31" s="49"/>
      <c r="I31" s="49"/>
      <c r="J31" s="49">
        <f t="shared" si="19"/>
        <v>3</v>
      </c>
      <c r="K31" s="49">
        <v>3</v>
      </c>
      <c r="L31" s="49"/>
      <c r="M31" s="49">
        <f t="shared" si="24"/>
        <v>0</v>
      </c>
      <c r="N31" s="49"/>
      <c r="O31" s="49"/>
      <c r="P31" s="49"/>
      <c r="Q31" s="49">
        <f t="shared" si="20"/>
        <v>2</v>
      </c>
      <c r="R31" s="49">
        <v>2</v>
      </c>
      <c r="S31" s="49"/>
      <c r="T31" s="49">
        <f t="shared" si="21"/>
        <v>0</v>
      </c>
      <c r="U31" s="49"/>
      <c r="V31" s="49"/>
      <c r="W31" s="192"/>
      <c r="X31" s="49">
        <f t="shared" si="22"/>
        <v>3</v>
      </c>
      <c r="Y31" s="192">
        <v>3</v>
      </c>
      <c r="Z31" s="192"/>
      <c r="AA31" s="49">
        <f t="shared" si="25"/>
        <v>0</v>
      </c>
      <c r="AB31" s="49">
        <f t="shared" si="23"/>
        <v>0</v>
      </c>
      <c r="AC31" s="49">
        <f t="shared" si="23"/>
        <v>0</v>
      </c>
      <c r="AD31" s="49">
        <f t="shared" si="23"/>
        <v>0</v>
      </c>
      <c r="AE31" s="49">
        <f t="shared" si="23"/>
        <v>0</v>
      </c>
      <c r="AF31" s="250"/>
    </row>
    <row r="32" spans="1:32" s="314" customFormat="1" ht="36.75" customHeight="1" x14ac:dyDescent="0.25">
      <c r="A32" s="193">
        <v>19</v>
      </c>
      <c r="B32" s="190" t="s">
        <v>622</v>
      </c>
      <c r="C32" s="49"/>
      <c r="D32" s="49"/>
      <c r="E32" s="49"/>
      <c r="F32" s="49">
        <f t="shared" si="18"/>
        <v>0</v>
      </c>
      <c r="G32" s="49"/>
      <c r="H32" s="49"/>
      <c r="I32" s="49"/>
      <c r="J32" s="49">
        <f t="shared" si="19"/>
        <v>3</v>
      </c>
      <c r="K32" s="49">
        <v>3</v>
      </c>
      <c r="L32" s="49"/>
      <c r="M32" s="49">
        <f t="shared" si="24"/>
        <v>0</v>
      </c>
      <c r="N32" s="49"/>
      <c r="O32" s="49"/>
      <c r="P32" s="49"/>
      <c r="Q32" s="49">
        <f t="shared" si="20"/>
        <v>3</v>
      </c>
      <c r="R32" s="49">
        <v>3</v>
      </c>
      <c r="S32" s="49"/>
      <c r="T32" s="49">
        <f t="shared" si="21"/>
        <v>0</v>
      </c>
      <c r="U32" s="49"/>
      <c r="V32" s="49"/>
      <c r="W32" s="192"/>
      <c r="X32" s="49">
        <f t="shared" si="22"/>
        <v>3</v>
      </c>
      <c r="Y32" s="192">
        <v>3</v>
      </c>
      <c r="Z32" s="192"/>
      <c r="AA32" s="49">
        <f t="shared" si="25"/>
        <v>0</v>
      </c>
      <c r="AB32" s="49">
        <f t="shared" si="23"/>
        <v>0</v>
      </c>
      <c r="AC32" s="49">
        <f t="shared" si="23"/>
        <v>0</v>
      </c>
      <c r="AD32" s="49">
        <f t="shared" si="23"/>
        <v>0</v>
      </c>
      <c r="AE32" s="49">
        <f t="shared" si="23"/>
        <v>0</v>
      </c>
      <c r="AF32" s="250"/>
    </row>
    <row r="33" spans="1:32" s="314" customFormat="1" ht="31.5" customHeight="1" x14ac:dyDescent="0.25">
      <c r="A33" s="193">
        <v>20</v>
      </c>
      <c r="B33" s="190" t="s">
        <v>629</v>
      </c>
      <c r="C33" s="49"/>
      <c r="D33" s="49"/>
      <c r="E33" s="49"/>
      <c r="F33" s="49">
        <f t="shared" si="18"/>
        <v>0</v>
      </c>
      <c r="G33" s="49"/>
      <c r="H33" s="49"/>
      <c r="I33" s="49"/>
      <c r="J33" s="49">
        <f t="shared" si="19"/>
        <v>4</v>
      </c>
      <c r="K33" s="49">
        <v>4</v>
      </c>
      <c r="L33" s="49"/>
      <c r="M33" s="49">
        <f t="shared" si="24"/>
        <v>0</v>
      </c>
      <c r="N33" s="49"/>
      <c r="O33" s="49"/>
      <c r="P33" s="49"/>
      <c r="Q33" s="49">
        <f t="shared" si="20"/>
        <v>4</v>
      </c>
      <c r="R33" s="49">
        <v>4</v>
      </c>
      <c r="S33" s="49"/>
      <c r="T33" s="49">
        <f t="shared" si="21"/>
        <v>0</v>
      </c>
      <c r="U33" s="49"/>
      <c r="V33" s="49"/>
      <c r="W33" s="192"/>
      <c r="X33" s="49">
        <f t="shared" si="22"/>
        <v>4</v>
      </c>
      <c r="Y33" s="192">
        <v>4</v>
      </c>
      <c r="Z33" s="192"/>
      <c r="AA33" s="49">
        <f t="shared" si="25"/>
        <v>0</v>
      </c>
      <c r="AB33" s="49">
        <f t="shared" ref="AB33:AE45" si="26">U33-G33</f>
        <v>0</v>
      </c>
      <c r="AC33" s="49">
        <f t="shared" si="26"/>
        <v>0</v>
      </c>
      <c r="AD33" s="49">
        <f t="shared" si="26"/>
        <v>0</v>
      </c>
      <c r="AE33" s="49">
        <f t="shared" si="26"/>
        <v>0</v>
      </c>
      <c r="AF33" s="250"/>
    </row>
    <row r="34" spans="1:32" s="314" customFormat="1" ht="31.5" customHeight="1" x14ac:dyDescent="0.25">
      <c r="A34" s="193">
        <v>21</v>
      </c>
      <c r="B34" s="190" t="s">
        <v>630</v>
      </c>
      <c r="C34" s="49"/>
      <c r="D34" s="49"/>
      <c r="E34" s="49"/>
      <c r="F34" s="49">
        <f t="shared" si="18"/>
        <v>0</v>
      </c>
      <c r="G34" s="49"/>
      <c r="H34" s="49"/>
      <c r="I34" s="49"/>
      <c r="J34" s="49">
        <f t="shared" si="19"/>
        <v>3</v>
      </c>
      <c r="K34" s="49">
        <v>3</v>
      </c>
      <c r="L34" s="49"/>
      <c r="M34" s="49">
        <f t="shared" si="24"/>
        <v>0</v>
      </c>
      <c r="N34" s="49"/>
      <c r="O34" s="49"/>
      <c r="P34" s="49"/>
      <c r="Q34" s="49">
        <f t="shared" si="20"/>
        <v>3</v>
      </c>
      <c r="R34" s="49">
        <v>3</v>
      </c>
      <c r="S34" s="49"/>
      <c r="T34" s="49">
        <f t="shared" si="21"/>
        <v>0</v>
      </c>
      <c r="U34" s="49"/>
      <c r="V34" s="49"/>
      <c r="W34" s="192"/>
      <c r="X34" s="49">
        <f t="shared" si="22"/>
        <v>3</v>
      </c>
      <c r="Y34" s="192">
        <v>3</v>
      </c>
      <c r="Z34" s="192"/>
      <c r="AA34" s="49">
        <f t="shared" si="25"/>
        <v>0</v>
      </c>
      <c r="AB34" s="49">
        <f t="shared" si="26"/>
        <v>0</v>
      </c>
      <c r="AC34" s="49">
        <f t="shared" si="26"/>
        <v>0</v>
      </c>
      <c r="AD34" s="49">
        <f t="shared" si="26"/>
        <v>0</v>
      </c>
      <c r="AE34" s="49">
        <f t="shared" si="26"/>
        <v>0</v>
      </c>
      <c r="AF34" s="250"/>
    </row>
    <row r="35" spans="1:32" s="314" customFormat="1" ht="31.5" customHeight="1" x14ac:dyDescent="0.25">
      <c r="A35" s="193">
        <v>22</v>
      </c>
      <c r="B35" s="190" t="s">
        <v>631</v>
      </c>
      <c r="C35" s="49"/>
      <c r="D35" s="49"/>
      <c r="E35" s="49"/>
      <c r="F35" s="49">
        <f t="shared" si="18"/>
        <v>0</v>
      </c>
      <c r="G35" s="49"/>
      <c r="H35" s="49"/>
      <c r="I35" s="49"/>
      <c r="J35" s="49">
        <f t="shared" si="19"/>
        <v>3</v>
      </c>
      <c r="K35" s="49">
        <v>3</v>
      </c>
      <c r="L35" s="49"/>
      <c r="M35" s="49">
        <f t="shared" si="24"/>
        <v>0</v>
      </c>
      <c r="N35" s="49"/>
      <c r="O35" s="49"/>
      <c r="P35" s="49"/>
      <c r="Q35" s="49">
        <f t="shared" si="20"/>
        <v>3</v>
      </c>
      <c r="R35" s="49">
        <v>3</v>
      </c>
      <c r="S35" s="49"/>
      <c r="T35" s="49">
        <f t="shared" si="21"/>
        <v>0</v>
      </c>
      <c r="U35" s="49"/>
      <c r="V35" s="49"/>
      <c r="W35" s="192"/>
      <c r="X35" s="49">
        <f t="shared" si="22"/>
        <v>3</v>
      </c>
      <c r="Y35" s="192">
        <v>3</v>
      </c>
      <c r="Z35" s="192"/>
      <c r="AA35" s="49">
        <f t="shared" si="25"/>
        <v>0</v>
      </c>
      <c r="AB35" s="49">
        <f t="shared" si="26"/>
        <v>0</v>
      </c>
      <c r="AC35" s="49">
        <f t="shared" si="26"/>
        <v>0</v>
      </c>
      <c r="AD35" s="49">
        <f t="shared" si="26"/>
        <v>0</v>
      </c>
      <c r="AE35" s="49">
        <f t="shared" si="26"/>
        <v>0</v>
      </c>
      <c r="AF35" s="250"/>
    </row>
    <row r="36" spans="1:32" s="314" customFormat="1" ht="37.5" customHeight="1" x14ac:dyDescent="0.25">
      <c r="A36" s="193">
        <v>23</v>
      </c>
      <c r="B36" s="190" t="s">
        <v>649</v>
      </c>
      <c r="C36" s="49"/>
      <c r="D36" s="49"/>
      <c r="E36" s="49"/>
      <c r="F36" s="49">
        <f t="shared" si="18"/>
        <v>0</v>
      </c>
      <c r="G36" s="49"/>
      <c r="H36" s="49"/>
      <c r="I36" s="49"/>
      <c r="J36" s="49">
        <f t="shared" si="19"/>
        <v>7</v>
      </c>
      <c r="K36" s="49">
        <v>7</v>
      </c>
      <c r="L36" s="49"/>
      <c r="M36" s="49">
        <f t="shared" si="24"/>
        <v>0</v>
      </c>
      <c r="N36" s="49"/>
      <c r="O36" s="49"/>
      <c r="P36" s="49"/>
      <c r="Q36" s="49">
        <f t="shared" si="20"/>
        <v>6</v>
      </c>
      <c r="R36" s="49">
        <v>6</v>
      </c>
      <c r="S36" s="49"/>
      <c r="T36" s="49">
        <f t="shared" si="21"/>
        <v>0</v>
      </c>
      <c r="U36" s="49"/>
      <c r="V36" s="49"/>
      <c r="W36" s="192"/>
      <c r="X36" s="49">
        <f t="shared" si="22"/>
        <v>7</v>
      </c>
      <c r="Y36" s="192">
        <v>7</v>
      </c>
      <c r="Z36" s="192"/>
      <c r="AA36" s="49">
        <f t="shared" si="25"/>
        <v>0</v>
      </c>
      <c r="AB36" s="49">
        <f t="shared" si="26"/>
        <v>0</v>
      </c>
      <c r="AC36" s="49">
        <f t="shared" si="26"/>
        <v>0</v>
      </c>
      <c r="AD36" s="49">
        <f t="shared" si="26"/>
        <v>0</v>
      </c>
      <c r="AE36" s="49">
        <f t="shared" si="26"/>
        <v>0</v>
      </c>
      <c r="AF36" s="250"/>
    </row>
    <row r="37" spans="1:32" s="314" customFormat="1" ht="29.25" customHeight="1" x14ac:dyDescent="0.25">
      <c r="A37" s="193">
        <v>24</v>
      </c>
      <c r="B37" s="190" t="s">
        <v>632</v>
      </c>
      <c r="C37" s="49"/>
      <c r="D37" s="49"/>
      <c r="E37" s="49"/>
      <c r="F37" s="49">
        <f t="shared" si="18"/>
        <v>0</v>
      </c>
      <c r="G37" s="49"/>
      <c r="H37" s="49"/>
      <c r="I37" s="49"/>
      <c r="J37" s="49">
        <f t="shared" si="19"/>
        <v>3</v>
      </c>
      <c r="K37" s="49">
        <v>3</v>
      </c>
      <c r="L37" s="49"/>
      <c r="M37" s="49">
        <f t="shared" si="24"/>
        <v>0</v>
      </c>
      <c r="N37" s="49"/>
      <c r="O37" s="49"/>
      <c r="P37" s="49"/>
      <c r="Q37" s="49">
        <f t="shared" si="20"/>
        <v>3</v>
      </c>
      <c r="R37" s="49">
        <v>3</v>
      </c>
      <c r="S37" s="49"/>
      <c r="T37" s="49">
        <f t="shared" si="21"/>
        <v>0</v>
      </c>
      <c r="U37" s="49"/>
      <c r="V37" s="49"/>
      <c r="W37" s="192"/>
      <c r="X37" s="49">
        <f t="shared" si="22"/>
        <v>3</v>
      </c>
      <c r="Y37" s="192">
        <v>3</v>
      </c>
      <c r="Z37" s="192"/>
      <c r="AA37" s="49">
        <f t="shared" si="25"/>
        <v>0</v>
      </c>
      <c r="AB37" s="49">
        <f t="shared" si="26"/>
        <v>0</v>
      </c>
      <c r="AC37" s="49">
        <f t="shared" si="26"/>
        <v>0</v>
      </c>
      <c r="AD37" s="49">
        <f t="shared" si="26"/>
        <v>0</v>
      </c>
      <c r="AE37" s="49">
        <f t="shared" si="26"/>
        <v>0</v>
      </c>
      <c r="AF37" s="250"/>
    </row>
    <row r="38" spans="1:32" s="314" customFormat="1" ht="29.25" customHeight="1" x14ac:dyDescent="0.25">
      <c r="A38" s="193">
        <v>25</v>
      </c>
      <c r="B38" s="190" t="s">
        <v>633</v>
      </c>
      <c r="C38" s="49"/>
      <c r="D38" s="49"/>
      <c r="E38" s="49"/>
      <c r="F38" s="49">
        <f t="shared" si="18"/>
        <v>0</v>
      </c>
      <c r="G38" s="49"/>
      <c r="H38" s="49"/>
      <c r="I38" s="49"/>
      <c r="J38" s="49">
        <f t="shared" si="19"/>
        <v>3</v>
      </c>
      <c r="K38" s="49">
        <v>3</v>
      </c>
      <c r="L38" s="49"/>
      <c r="M38" s="49">
        <f t="shared" si="24"/>
        <v>0</v>
      </c>
      <c r="N38" s="49"/>
      <c r="O38" s="49"/>
      <c r="P38" s="49"/>
      <c r="Q38" s="49">
        <f t="shared" si="20"/>
        <v>3</v>
      </c>
      <c r="R38" s="49">
        <v>3</v>
      </c>
      <c r="S38" s="49"/>
      <c r="T38" s="49">
        <f t="shared" si="21"/>
        <v>0</v>
      </c>
      <c r="U38" s="49"/>
      <c r="V38" s="49"/>
      <c r="W38" s="192"/>
      <c r="X38" s="49">
        <f t="shared" si="22"/>
        <v>4</v>
      </c>
      <c r="Y38" s="192">
        <v>4</v>
      </c>
      <c r="Z38" s="192"/>
      <c r="AA38" s="49">
        <f t="shared" si="25"/>
        <v>0</v>
      </c>
      <c r="AB38" s="49">
        <f t="shared" si="26"/>
        <v>0</v>
      </c>
      <c r="AC38" s="49">
        <f t="shared" si="26"/>
        <v>0</v>
      </c>
      <c r="AD38" s="49">
        <f t="shared" si="26"/>
        <v>0</v>
      </c>
      <c r="AE38" s="49">
        <f t="shared" si="26"/>
        <v>1</v>
      </c>
      <c r="AF38" s="250"/>
    </row>
    <row r="39" spans="1:32" s="314" customFormat="1" ht="29.25" customHeight="1" x14ac:dyDescent="0.25">
      <c r="A39" s="193">
        <v>26</v>
      </c>
      <c r="B39" s="190" t="s">
        <v>634</v>
      </c>
      <c r="C39" s="49"/>
      <c r="D39" s="49"/>
      <c r="E39" s="49"/>
      <c r="F39" s="49">
        <f t="shared" si="18"/>
        <v>0</v>
      </c>
      <c r="G39" s="49"/>
      <c r="H39" s="49"/>
      <c r="I39" s="49"/>
      <c r="J39" s="49">
        <f t="shared" si="19"/>
        <v>3</v>
      </c>
      <c r="K39" s="49">
        <v>3</v>
      </c>
      <c r="L39" s="49"/>
      <c r="M39" s="49"/>
      <c r="N39" s="49"/>
      <c r="O39" s="49"/>
      <c r="P39" s="49"/>
      <c r="Q39" s="49">
        <f t="shared" si="20"/>
        <v>3</v>
      </c>
      <c r="R39" s="49">
        <v>3</v>
      </c>
      <c r="S39" s="49"/>
      <c r="T39" s="49"/>
      <c r="U39" s="49"/>
      <c r="V39" s="49"/>
      <c r="W39" s="192"/>
      <c r="X39" s="49">
        <f t="shared" si="22"/>
        <v>3</v>
      </c>
      <c r="Y39" s="192">
        <v>3</v>
      </c>
      <c r="Z39" s="192"/>
      <c r="AA39" s="49">
        <f t="shared" si="25"/>
        <v>0</v>
      </c>
      <c r="AB39" s="49">
        <f t="shared" si="26"/>
        <v>0</v>
      </c>
      <c r="AC39" s="49">
        <f t="shared" si="26"/>
        <v>0</v>
      </c>
      <c r="AD39" s="49">
        <f t="shared" si="26"/>
        <v>0</v>
      </c>
      <c r="AE39" s="49">
        <f t="shared" si="26"/>
        <v>0</v>
      </c>
      <c r="AF39" s="250"/>
    </row>
    <row r="40" spans="1:32" s="314" customFormat="1" ht="29.25" customHeight="1" x14ac:dyDescent="0.25">
      <c r="A40" s="193">
        <v>27</v>
      </c>
      <c r="B40" s="190" t="s">
        <v>635</v>
      </c>
      <c r="C40" s="49"/>
      <c r="D40" s="49"/>
      <c r="E40" s="49"/>
      <c r="F40" s="49">
        <f t="shared" si="18"/>
        <v>0</v>
      </c>
      <c r="G40" s="49"/>
      <c r="H40" s="49"/>
      <c r="I40" s="49"/>
      <c r="J40" s="49">
        <f t="shared" si="19"/>
        <v>3</v>
      </c>
      <c r="K40" s="49">
        <v>3</v>
      </c>
      <c r="L40" s="49"/>
      <c r="M40" s="49">
        <f t="shared" si="24"/>
        <v>0</v>
      </c>
      <c r="N40" s="49"/>
      <c r="O40" s="49"/>
      <c r="P40" s="49"/>
      <c r="Q40" s="49">
        <f t="shared" si="20"/>
        <v>3</v>
      </c>
      <c r="R40" s="49">
        <v>3</v>
      </c>
      <c r="S40" s="49"/>
      <c r="T40" s="49">
        <f t="shared" si="21"/>
        <v>0</v>
      </c>
      <c r="U40" s="49"/>
      <c r="V40" s="49"/>
      <c r="W40" s="192"/>
      <c r="X40" s="49">
        <f t="shared" si="22"/>
        <v>3</v>
      </c>
      <c r="Y40" s="192">
        <v>3</v>
      </c>
      <c r="Z40" s="192"/>
      <c r="AA40" s="49">
        <f t="shared" si="25"/>
        <v>0</v>
      </c>
      <c r="AB40" s="49">
        <f t="shared" si="26"/>
        <v>0</v>
      </c>
      <c r="AC40" s="49">
        <f t="shared" si="26"/>
        <v>0</v>
      </c>
      <c r="AD40" s="49">
        <f t="shared" si="26"/>
        <v>0</v>
      </c>
      <c r="AE40" s="49">
        <f t="shared" si="26"/>
        <v>0</v>
      </c>
      <c r="AF40" s="250"/>
    </row>
    <row r="41" spans="1:32" s="314" customFormat="1" ht="29.25" customHeight="1" x14ac:dyDescent="0.25">
      <c r="A41" s="193">
        <v>28</v>
      </c>
      <c r="B41" s="190" t="s">
        <v>636</v>
      </c>
      <c r="C41" s="49"/>
      <c r="D41" s="49"/>
      <c r="E41" s="49"/>
      <c r="F41" s="49">
        <f t="shared" si="18"/>
        <v>0</v>
      </c>
      <c r="G41" s="49"/>
      <c r="H41" s="49"/>
      <c r="I41" s="49"/>
      <c r="J41" s="49">
        <f t="shared" si="19"/>
        <v>3</v>
      </c>
      <c r="K41" s="49">
        <v>3</v>
      </c>
      <c r="L41" s="49"/>
      <c r="M41" s="49">
        <f t="shared" si="24"/>
        <v>0</v>
      </c>
      <c r="N41" s="49"/>
      <c r="O41" s="49"/>
      <c r="P41" s="49"/>
      <c r="Q41" s="49">
        <f t="shared" si="20"/>
        <v>3</v>
      </c>
      <c r="R41" s="49">
        <v>3</v>
      </c>
      <c r="S41" s="49"/>
      <c r="T41" s="49">
        <f t="shared" si="21"/>
        <v>0</v>
      </c>
      <c r="U41" s="49"/>
      <c r="V41" s="49"/>
      <c r="W41" s="192"/>
      <c r="X41" s="49">
        <f t="shared" si="22"/>
        <v>3</v>
      </c>
      <c r="Y41" s="192">
        <v>3</v>
      </c>
      <c r="Z41" s="192"/>
      <c r="AA41" s="49">
        <f t="shared" si="25"/>
        <v>0</v>
      </c>
      <c r="AB41" s="49">
        <f t="shared" si="26"/>
        <v>0</v>
      </c>
      <c r="AC41" s="49">
        <f t="shared" si="26"/>
        <v>0</v>
      </c>
      <c r="AD41" s="49">
        <f t="shared" si="26"/>
        <v>0</v>
      </c>
      <c r="AE41" s="49">
        <f t="shared" si="26"/>
        <v>0</v>
      </c>
      <c r="AF41" s="250"/>
    </row>
    <row r="42" spans="1:32" s="314" customFormat="1" ht="29.25" customHeight="1" x14ac:dyDescent="0.25">
      <c r="A42" s="193">
        <v>29</v>
      </c>
      <c r="B42" s="190" t="s">
        <v>637</v>
      </c>
      <c r="C42" s="49"/>
      <c r="D42" s="49"/>
      <c r="E42" s="49"/>
      <c r="F42" s="49">
        <f t="shared" si="18"/>
        <v>0</v>
      </c>
      <c r="G42" s="49"/>
      <c r="H42" s="49"/>
      <c r="I42" s="49"/>
      <c r="J42" s="49">
        <f t="shared" si="19"/>
        <v>3</v>
      </c>
      <c r="K42" s="49">
        <v>3</v>
      </c>
      <c r="L42" s="49"/>
      <c r="M42" s="49">
        <f t="shared" si="24"/>
        <v>0</v>
      </c>
      <c r="N42" s="49"/>
      <c r="O42" s="49"/>
      <c r="P42" s="49"/>
      <c r="Q42" s="49">
        <f t="shared" si="20"/>
        <v>3</v>
      </c>
      <c r="R42" s="49">
        <v>3</v>
      </c>
      <c r="S42" s="49"/>
      <c r="T42" s="49">
        <f t="shared" si="21"/>
        <v>0</v>
      </c>
      <c r="U42" s="49"/>
      <c r="V42" s="49"/>
      <c r="W42" s="192"/>
      <c r="X42" s="49">
        <f t="shared" si="22"/>
        <v>3</v>
      </c>
      <c r="Y42" s="192">
        <v>3</v>
      </c>
      <c r="Z42" s="192"/>
      <c r="AA42" s="49">
        <f t="shared" si="25"/>
        <v>0</v>
      </c>
      <c r="AB42" s="49">
        <f t="shared" si="26"/>
        <v>0</v>
      </c>
      <c r="AC42" s="49">
        <f t="shared" si="26"/>
        <v>0</v>
      </c>
      <c r="AD42" s="49">
        <f t="shared" si="26"/>
        <v>0</v>
      </c>
      <c r="AE42" s="49">
        <f t="shared" si="26"/>
        <v>0</v>
      </c>
      <c r="AF42" s="250"/>
    </row>
    <row r="43" spans="1:32" s="314" customFormat="1" ht="29.25" customHeight="1" x14ac:dyDescent="0.25">
      <c r="A43" s="193">
        <v>30</v>
      </c>
      <c r="B43" s="190" t="s">
        <v>638</v>
      </c>
      <c r="C43" s="49"/>
      <c r="D43" s="49"/>
      <c r="E43" s="49"/>
      <c r="F43" s="49">
        <f t="shared" si="18"/>
        <v>0</v>
      </c>
      <c r="G43" s="49"/>
      <c r="H43" s="49"/>
      <c r="I43" s="49"/>
      <c r="J43" s="49">
        <f t="shared" si="19"/>
        <v>3</v>
      </c>
      <c r="K43" s="49">
        <v>3</v>
      </c>
      <c r="L43" s="49"/>
      <c r="M43" s="49">
        <f t="shared" si="24"/>
        <v>0</v>
      </c>
      <c r="N43" s="49"/>
      <c r="O43" s="49"/>
      <c r="P43" s="49"/>
      <c r="Q43" s="49">
        <f t="shared" si="20"/>
        <v>3</v>
      </c>
      <c r="R43" s="49">
        <v>3</v>
      </c>
      <c r="S43" s="49"/>
      <c r="T43" s="49">
        <f t="shared" si="21"/>
        <v>0</v>
      </c>
      <c r="U43" s="49"/>
      <c r="V43" s="49"/>
      <c r="W43" s="192"/>
      <c r="X43" s="49">
        <f t="shared" si="22"/>
        <v>3</v>
      </c>
      <c r="Y43" s="192">
        <v>3</v>
      </c>
      <c r="Z43" s="192"/>
      <c r="AA43" s="49">
        <f t="shared" si="25"/>
        <v>0</v>
      </c>
      <c r="AB43" s="49">
        <f t="shared" si="26"/>
        <v>0</v>
      </c>
      <c r="AC43" s="49">
        <f t="shared" si="26"/>
        <v>0</v>
      </c>
      <c r="AD43" s="49">
        <f t="shared" si="26"/>
        <v>0</v>
      </c>
      <c r="AE43" s="49">
        <f t="shared" si="26"/>
        <v>0</v>
      </c>
      <c r="AF43" s="250"/>
    </row>
    <row r="44" spans="1:32" s="314" customFormat="1" ht="29.25" customHeight="1" x14ac:dyDescent="0.25">
      <c r="A44" s="193">
        <v>31</v>
      </c>
      <c r="B44" s="190" t="s">
        <v>639</v>
      </c>
      <c r="C44" s="49"/>
      <c r="D44" s="49"/>
      <c r="E44" s="49"/>
      <c r="F44" s="49">
        <f t="shared" si="18"/>
        <v>0</v>
      </c>
      <c r="G44" s="49"/>
      <c r="H44" s="49"/>
      <c r="I44" s="49"/>
      <c r="J44" s="49">
        <f t="shared" si="19"/>
        <v>3</v>
      </c>
      <c r="K44" s="49">
        <v>3</v>
      </c>
      <c r="L44" s="49"/>
      <c r="M44" s="49">
        <f t="shared" si="24"/>
        <v>0</v>
      </c>
      <c r="N44" s="49"/>
      <c r="O44" s="49"/>
      <c r="P44" s="49"/>
      <c r="Q44" s="49">
        <f t="shared" si="20"/>
        <v>3</v>
      </c>
      <c r="R44" s="49">
        <v>3</v>
      </c>
      <c r="S44" s="49"/>
      <c r="T44" s="49">
        <f t="shared" si="21"/>
        <v>0</v>
      </c>
      <c r="U44" s="49"/>
      <c r="V44" s="49"/>
      <c r="W44" s="192"/>
      <c r="X44" s="49">
        <f t="shared" si="22"/>
        <v>3</v>
      </c>
      <c r="Y44" s="192">
        <v>3</v>
      </c>
      <c r="Z44" s="192"/>
      <c r="AA44" s="49">
        <f t="shared" si="25"/>
        <v>0</v>
      </c>
      <c r="AB44" s="49">
        <f t="shared" si="26"/>
        <v>0</v>
      </c>
      <c r="AC44" s="49">
        <f t="shared" si="26"/>
        <v>0</v>
      </c>
      <c r="AD44" s="49">
        <f t="shared" si="26"/>
        <v>0</v>
      </c>
      <c r="AE44" s="49">
        <f t="shared" si="26"/>
        <v>0</v>
      </c>
      <c r="AF44" s="250"/>
    </row>
    <row r="45" spans="1:32" s="314" customFormat="1" ht="29.25" customHeight="1" x14ac:dyDescent="0.25">
      <c r="A45" s="193">
        <v>32</v>
      </c>
      <c r="B45" s="190" t="s">
        <v>640</v>
      </c>
      <c r="C45" s="49"/>
      <c r="D45" s="49"/>
      <c r="E45" s="49"/>
      <c r="F45" s="49">
        <f t="shared" si="18"/>
        <v>0</v>
      </c>
      <c r="G45" s="49"/>
      <c r="H45" s="49"/>
      <c r="I45" s="49"/>
      <c r="J45" s="49">
        <f t="shared" si="19"/>
        <v>3</v>
      </c>
      <c r="K45" s="49">
        <v>3</v>
      </c>
      <c r="L45" s="49"/>
      <c r="M45" s="49">
        <f t="shared" si="24"/>
        <v>0</v>
      </c>
      <c r="N45" s="49"/>
      <c r="O45" s="49"/>
      <c r="P45" s="49"/>
      <c r="Q45" s="49">
        <f t="shared" si="20"/>
        <v>3</v>
      </c>
      <c r="R45" s="49">
        <v>3</v>
      </c>
      <c r="S45" s="49"/>
      <c r="T45" s="49">
        <f t="shared" si="21"/>
        <v>0</v>
      </c>
      <c r="U45" s="49"/>
      <c r="V45" s="49"/>
      <c r="W45" s="192"/>
      <c r="X45" s="49">
        <f t="shared" si="22"/>
        <v>3</v>
      </c>
      <c r="Y45" s="192">
        <v>3</v>
      </c>
      <c r="Z45" s="192"/>
      <c r="AA45" s="49">
        <f t="shared" si="25"/>
        <v>0</v>
      </c>
      <c r="AB45" s="49">
        <f t="shared" si="26"/>
        <v>0</v>
      </c>
      <c r="AC45" s="49">
        <f t="shared" si="26"/>
        <v>0</v>
      </c>
      <c r="AD45" s="49">
        <f t="shared" si="26"/>
        <v>0</v>
      </c>
      <c r="AE45" s="49">
        <f t="shared" si="26"/>
        <v>0</v>
      </c>
      <c r="AF45" s="250"/>
    </row>
    <row r="46" spans="1:32" s="321" customFormat="1" ht="29.25" customHeight="1" x14ac:dyDescent="0.2">
      <c r="A46" s="309" t="s">
        <v>2</v>
      </c>
      <c r="B46" s="309" t="s">
        <v>809</v>
      </c>
      <c r="C46" s="309"/>
      <c r="D46" s="309"/>
      <c r="E46" s="309"/>
      <c r="F46" s="319"/>
      <c r="G46" s="319"/>
      <c r="H46" s="319"/>
      <c r="I46" s="309"/>
      <c r="J46" s="309">
        <f t="shared" si="19"/>
        <v>106</v>
      </c>
      <c r="K46" s="309">
        <f>116-13</f>
        <v>103</v>
      </c>
      <c r="L46" s="309">
        <v>3</v>
      </c>
      <c r="M46" s="309"/>
      <c r="N46" s="309"/>
      <c r="O46" s="309"/>
      <c r="P46" s="309"/>
      <c r="Q46" s="309">
        <f t="shared" si="20"/>
        <v>46</v>
      </c>
      <c r="R46" s="309">
        <v>43</v>
      </c>
      <c r="S46" s="309">
        <v>3</v>
      </c>
      <c r="T46" s="309"/>
      <c r="U46" s="309"/>
      <c r="V46" s="309"/>
      <c r="W46" s="309"/>
      <c r="X46" s="310">
        <f t="shared" ref="X46" si="27">SUM(Y46:Z46)</f>
        <v>215</v>
      </c>
      <c r="Y46" s="311">
        <v>212</v>
      </c>
      <c r="Z46" s="309">
        <v>3</v>
      </c>
      <c r="AA46" s="309"/>
      <c r="AB46" s="309"/>
      <c r="AC46" s="309"/>
      <c r="AD46" s="309"/>
      <c r="AE46" s="309">
        <v>109</v>
      </c>
      <c r="AF46" s="320"/>
    </row>
    <row r="47" spans="1:32" ht="13.5" customHeight="1" x14ac:dyDescent="0.25">
      <c r="F47" s="14"/>
      <c r="G47" s="14"/>
      <c r="H47" s="14"/>
    </row>
    <row r="48" spans="1:32" x14ac:dyDescent="0.25">
      <c r="F48" s="8"/>
      <c r="G48" s="8"/>
      <c r="H48" s="8"/>
      <c r="K48" s="317"/>
      <c r="X48" s="418" t="s">
        <v>827</v>
      </c>
      <c r="Y48" s="418"/>
      <c r="Z48" s="418"/>
      <c r="AA48" s="418"/>
      <c r="AB48" s="418"/>
    </row>
    <row r="50" spans="1:32" x14ac:dyDescent="0.25">
      <c r="A50"/>
      <c r="B50"/>
      <c r="C50"/>
      <c r="D50"/>
      <c r="E50"/>
      <c r="F50" s="9"/>
      <c r="G50" s="9"/>
      <c r="H50" s="9"/>
      <c r="I50"/>
      <c r="J50"/>
      <c r="K50"/>
      <c r="L50"/>
      <c r="M50"/>
      <c r="N50"/>
      <c r="O50"/>
      <c r="P50"/>
      <c r="Q50"/>
      <c r="R50"/>
      <c r="S50"/>
      <c r="T50"/>
      <c r="U50"/>
      <c r="V50"/>
      <c r="W50"/>
      <c r="X50"/>
      <c r="Y50"/>
      <c r="Z50"/>
      <c r="AA50"/>
      <c r="AB50"/>
      <c r="AC50"/>
      <c r="AD50"/>
      <c r="AE50"/>
      <c r="AF50"/>
    </row>
  </sheetData>
  <mergeCells count="26">
    <mergeCell ref="X48:AB48"/>
    <mergeCell ref="A6:AF6"/>
    <mergeCell ref="AF8:AF10"/>
    <mergeCell ref="F9:I9"/>
    <mergeCell ref="J9:L9"/>
    <mergeCell ref="M9:P9"/>
    <mergeCell ref="Q9:S9"/>
    <mergeCell ref="T9:W9"/>
    <mergeCell ref="AE9:AE10"/>
    <mergeCell ref="T8:Z8"/>
    <mergeCell ref="AA8:AE8"/>
    <mergeCell ref="E8:E10"/>
    <mergeCell ref="A9:A10"/>
    <mergeCell ref="B9:B10"/>
    <mergeCell ref="C8:C10"/>
    <mergeCell ref="D8:D10"/>
    <mergeCell ref="A1:H1"/>
    <mergeCell ref="J1:AD1"/>
    <mergeCell ref="A2:H2"/>
    <mergeCell ref="J2:AD2"/>
    <mergeCell ref="A4:AE4"/>
    <mergeCell ref="X9:Z9"/>
    <mergeCell ref="AA9:AD9"/>
    <mergeCell ref="F8:L8"/>
    <mergeCell ref="M8:S8"/>
    <mergeCell ref="A5:AE5"/>
  </mergeCells>
  <printOptions horizontalCentered="1"/>
  <pageMargins left="0.25" right="0" top="0.5" bottom="0" header="0.3" footer="0.3"/>
  <pageSetup paperSize="9"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G203"/>
  <sheetViews>
    <sheetView view="pageBreakPreview" workbookViewId="0">
      <selection activeCell="AI9" sqref="AI9"/>
    </sheetView>
  </sheetViews>
  <sheetFormatPr defaultRowHeight="15" x14ac:dyDescent="0.2"/>
  <cols>
    <col min="1" max="1" width="5" style="87" customWidth="1"/>
    <col min="2" max="2" width="28.28515625" style="16" customWidth="1"/>
    <col min="3" max="3" width="5.5703125" style="7" hidden="1" customWidth="1"/>
    <col min="4" max="4" width="5.28515625" style="7" hidden="1" customWidth="1"/>
    <col min="5" max="5" width="7" style="7" hidden="1" customWidth="1"/>
    <col min="6" max="6" width="2.140625" style="7" hidden="1" customWidth="1"/>
    <col min="7" max="7" width="6.7109375" style="7" hidden="1" customWidth="1"/>
    <col min="8" max="8" width="5.28515625" style="7" hidden="1" customWidth="1"/>
    <col min="9" max="9" width="5.5703125" style="7" hidden="1" customWidth="1"/>
    <col min="10" max="10" width="5.140625" style="7" hidden="1" customWidth="1"/>
    <col min="11" max="11" width="4.5703125" style="7" hidden="1" customWidth="1"/>
    <col min="12" max="12" width="4.28515625" style="7" hidden="1" customWidth="1"/>
    <col min="13" max="13" width="6.7109375" style="7" hidden="1" customWidth="1"/>
    <col min="14" max="14" width="7.5703125" style="7" hidden="1" customWidth="1"/>
    <col min="15" max="15" width="5.42578125" style="7" hidden="1" customWidth="1"/>
    <col min="16" max="16" width="5.7109375" style="7" hidden="1" customWidth="1"/>
    <col min="17" max="17" width="5.28515625" style="7" hidden="1" customWidth="1"/>
    <col min="18" max="18" width="4.42578125" style="7" hidden="1" customWidth="1"/>
    <col min="19" max="19" width="3.7109375" style="7" hidden="1" customWidth="1"/>
    <col min="20" max="20" width="9.5703125" style="7" customWidth="1"/>
    <col min="21" max="21" width="8.85546875" style="7" customWidth="1"/>
    <col min="22" max="22" width="8.42578125" style="7" customWidth="1"/>
    <col min="23" max="23" width="7.85546875" style="7" customWidth="1"/>
    <col min="24" max="24" width="8.85546875" style="7" customWidth="1"/>
    <col min="25" max="25" width="8.5703125" style="7" customWidth="1"/>
    <col min="26" max="26" width="8.140625" style="7" customWidth="1"/>
    <col min="27" max="28" width="6.5703125" style="7" hidden="1" customWidth="1"/>
    <col min="29" max="29" width="4.5703125" style="15" hidden="1" customWidth="1"/>
    <col min="30" max="30" width="4.28515625" style="15" hidden="1" customWidth="1"/>
    <col min="31" max="31" width="5.7109375" style="15" hidden="1" customWidth="1"/>
    <col min="32" max="32" width="9" style="247" hidden="1" customWidth="1"/>
    <col min="33" max="33" width="17.7109375" style="229" customWidth="1"/>
    <col min="34" max="16384" width="9.140625" style="7"/>
  </cols>
  <sheetData>
    <row r="1" spans="1:33" ht="15.75" x14ac:dyDescent="0.25">
      <c r="A1" s="417" t="s">
        <v>661</v>
      </c>
      <c r="B1" s="417"/>
      <c r="C1" s="417"/>
      <c r="D1" s="417"/>
      <c r="E1" s="417"/>
      <c r="F1" s="417"/>
      <c r="G1" s="417"/>
      <c r="H1" s="417"/>
      <c r="J1" s="404" t="s">
        <v>12</v>
      </c>
      <c r="K1" s="404"/>
      <c r="L1" s="404"/>
      <c r="M1" s="404"/>
      <c r="N1" s="404"/>
      <c r="O1" s="404"/>
      <c r="P1" s="404"/>
      <c r="Q1" s="404"/>
      <c r="R1" s="404"/>
      <c r="S1" s="404"/>
      <c r="T1" s="404"/>
      <c r="U1" s="404"/>
      <c r="V1" s="404"/>
      <c r="W1" s="404"/>
      <c r="X1" s="404"/>
      <c r="Y1" s="404"/>
      <c r="Z1" s="404"/>
      <c r="AA1" s="404"/>
      <c r="AB1" s="404"/>
      <c r="AC1" s="404"/>
      <c r="AD1" s="404"/>
    </row>
    <row r="2" spans="1:33" ht="15" customHeight="1" x14ac:dyDescent="0.25">
      <c r="A2" s="417" t="s">
        <v>662</v>
      </c>
      <c r="B2" s="417"/>
      <c r="C2" s="417"/>
      <c r="D2" s="417"/>
      <c r="E2" s="417"/>
      <c r="F2" s="417"/>
      <c r="G2" s="417"/>
      <c r="H2" s="417"/>
      <c r="J2" s="404" t="s">
        <v>13</v>
      </c>
      <c r="K2" s="404"/>
      <c r="L2" s="404"/>
      <c r="M2" s="404"/>
      <c r="N2" s="404"/>
      <c r="O2" s="404"/>
      <c r="P2" s="404"/>
      <c r="Q2" s="404"/>
      <c r="R2" s="404"/>
      <c r="S2" s="404"/>
      <c r="T2" s="404"/>
      <c r="U2" s="404"/>
      <c r="V2" s="404"/>
      <c r="W2" s="404"/>
      <c r="X2" s="404"/>
      <c r="Y2" s="404"/>
      <c r="Z2" s="404"/>
      <c r="AA2" s="404"/>
      <c r="AB2" s="404"/>
      <c r="AC2" s="404"/>
      <c r="AD2" s="404"/>
    </row>
    <row r="3" spans="1:33" ht="15" customHeight="1" x14ac:dyDescent="0.25">
      <c r="A3" s="323"/>
      <c r="B3" s="323"/>
      <c r="C3" s="323"/>
      <c r="D3" s="323"/>
      <c r="E3" s="323"/>
      <c r="F3" s="323"/>
      <c r="G3" s="323"/>
      <c r="H3" s="323"/>
      <c r="J3" s="322"/>
      <c r="K3" s="322"/>
      <c r="L3" s="322"/>
      <c r="M3" s="322"/>
      <c r="N3" s="322"/>
      <c r="O3" s="322"/>
      <c r="P3" s="322"/>
      <c r="Q3" s="322"/>
      <c r="R3" s="322"/>
      <c r="S3" s="322"/>
      <c r="T3" s="322"/>
      <c r="U3" s="322"/>
      <c r="V3" s="322"/>
      <c r="W3" s="322"/>
      <c r="X3" s="322"/>
      <c r="Y3" s="322"/>
      <c r="Z3" s="322"/>
      <c r="AA3" s="322"/>
      <c r="AB3" s="322"/>
      <c r="AC3" s="322"/>
      <c r="AD3" s="322"/>
    </row>
    <row r="4" spans="1:33" ht="15.75" x14ac:dyDescent="0.25">
      <c r="A4" s="417" t="s">
        <v>800</v>
      </c>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246"/>
    </row>
    <row r="5" spans="1:33" ht="33" customHeight="1" x14ac:dyDescent="0.25">
      <c r="A5" s="428" t="s">
        <v>813</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246"/>
    </row>
    <row r="6" spans="1:33" ht="21.75" customHeight="1" x14ac:dyDescent="0.2">
      <c r="A6" s="382" t="s">
        <v>828</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row>
    <row r="7" spans="1:33" ht="18.75" x14ac:dyDescent="0.3">
      <c r="A7" s="83"/>
      <c r="B7" s="11"/>
      <c r="C7" s="12"/>
      <c r="D7" s="12"/>
      <c r="E7" s="12"/>
      <c r="F7" s="13"/>
      <c r="G7" s="13"/>
      <c r="H7" s="13"/>
      <c r="I7" s="13"/>
      <c r="J7" s="13"/>
      <c r="K7" s="13"/>
      <c r="L7" s="13"/>
      <c r="M7" s="13"/>
      <c r="N7" s="13"/>
      <c r="O7" s="13"/>
      <c r="P7" s="13"/>
      <c r="Q7" s="13"/>
      <c r="R7" s="13"/>
      <c r="S7" s="13"/>
      <c r="T7" s="13"/>
      <c r="U7" s="13"/>
      <c r="V7" s="13"/>
      <c r="W7" s="13"/>
      <c r="X7" s="13"/>
      <c r="Y7" s="13"/>
      <c r="Z7" s="13"/>
      <c r="AA7" s="13"/>
      <c r="AB7" s="13"/>
      <c r="AC7" s="10"/>
      <c r="AD7" s="10"/>
      <c r="AE7" s="10"/>
    </row>
    <row r="8" spans="1:33" s="331" customFormat="1" ht="27" customHeight="1" x14ac:dyDescent="0.25">
      <c r="A8" s="431" t="s">
        <v>0</v>
      </c>
      <c r="B8" s="416" t="s">
        <v>4</v>
      </c>
      <c r="C8" s="423" t="s">
        <v>5</v>
      </c>
      <c r="D8" s="423" t="s">
        <v>6</v>
      </c>
      <c r="E8" s="423" t="s">
        <v>7</v>
      </c>
      <c r="F8" s="416" t="s">
        <v>524</v>
      </c>
      <c r="G8" s="416"/>
      <c r="H8" s="416"/>
      <c r="I8" s="416"/>
      <c r="J8" s="416"/>
      <c r="K8" s="416"/>
      <c r="L8" s="416"/>
      <c r="M8" s="416" t="s">
        <v>525</v>
      </c>
      <c r="N8" s="416"/>
      <c r="O8" s="416"/>
      <c r="P8" s="416"/>
      <c r="Q8" s="416"/>
      <c r="R8" s="416"/>
      <c r="S8" s="416"/>
      <c r="T8" s="416" t="s">
        <v>526</v>
      </c>
      <c r="U8" s="416"/>
      <c r="V8" s="416"/>
      <c r="W8" s="416"/>
      <c r="X8" s="416"/>
      <c r="Y8" s="416"/>
      <c r="Z8" s="416"/>
      <c r="AA8" s="433" t="s">
        <v>527</v>
      </c>
      <c r="AB8" s="433"/>
      <c r="AC8" s="434"/>
      <c r="AD8" s="434"/>
      <c r="AE8" s="434"/>
      <c r="AF8" s="429" t="s">
        <v>44</v>
      </c>
      <c r="AG8" s="330"/>
    </row>
    <row r="9" spans="1:33" s="332" customFormat="1" ht="31.5" customHeight="1" x14ac:dyDescent="0.25">
      <c r="A9" s="432"/>
      <c r="B9" s="422"/>
      <c r="C9" s="423"/>
      <c r="D9" s="423"/>
      <c r="E9" s="423"/>
      <c r="F9" s="423" t="s">
        <v>528</v>
      </c>
      <c r="G9" s="423"/>
      <c r="H9" s="423"/>
      <c r="I9" s="423"/>
      <c r="J9" s="430" t="s">
        <v>117</v>
      </c>
      <c r="K9" s="430"/>
      <c r="L9" s="430"/>
      <c r="M9" s="423" t="s">
        <v>528</v>
      </c>
      <c r="N9" s="423"/>
      <c r="O9" s="423"/>
      <c r="P9" s="423"/>
      <c r="Q9" s="423" t="s">
        <v>117</v>
      </c>
      <c r="R9" s="423"/>
      <c r="S9" s="423"/>
      <c r="T9" s="423" t="s">
        <v>528</v>
      </c>
      <c r="U9" s="423"/>
      <c r="V9" s="423"/>
      <c r="W9" s="423"/>
      <c r="X9" s="423" t="s">
        <v>117</v>
      </c>
      <c r="Y9" s="423"/>
      <c r="Z9" s="423"/>
      <c r="AA9" s="435" t="s">
        <v>528</v>
      </c>
      <c r="AB9" s="435"/>
      <c r="AC9" s="435"/>
      <c r="AD9" s="435"/>
      <c r="AE9" s="435" t="s">
        <v>120</v>
      </c>
      <c r="AF9" s="429"/>
      <c r="AG9" s="330"/>
    </row>
    <row r="10" spans="1:33" s="333" customFormat="1" ht="30.75" customHeight="1" x14ac:dyDescent="0.25">
      <c r="A10" s="432"/>
      <c r="B10" s="422"/>
      <c r="C10" s="423"/>
      <c r="D10" s="423"/>
      <c r="E10" s="423"/>
      <c r="F10" s="325" t="s">
        <v>8</v>
      </c>
      <c r="G10" s="325" t="s">
        <v>31</v>
      </c>
      <c r="H10" s="325" t="s">
        <v>523</v>
      </c>
      <c r="I10" s="325" t="s">
        <v>73</v>
      </c>
      <c r="J10" s="325" t="s">
        <v>8</v>
      </c>
      <c r="K10" s="325" t="s">
        <v>31</v>
      </c>
      <c r="L10" s="325" t="s">
        <v>73</v>
      </c>
      <c r="M10" s="325" t="s">
        <v>8</v>
      </c>
      <c r="N10" s="325" t="s">
        <v>31</v>
      </c>
      <c r="O10" s="325" t="s">
        <v>523</v>
      </c>
      <c r="P10" s="325" t="s">
        <v>73</v>
      </c>
      <c r="Q10" s="325" t="s">
        <v>8</v>
      </c>
      <c r="R10" s="325" t="s">
        <v>31</v>
      </c>
      <c r="S10" s="325" t="s">
        <v>73</v>
      </c>
      <c r="T10" s="325" t="s">
        <v>8</v>
      </c>
      <c r="U10" s="325" t="s">
        <v>31</v>
      </c>
      <c r="V10" s="325" t="s">
        <v>523</v>
      </c>
      <c r="W10" s="325" t="s">
        <v>73</v>
      </c>
      <c r="X10" s="325" t="s">
        <v>8</v>
      </c>
      <c r="Y10" s="325" t="s">
        <v>31</v>
      </c>
      <c r="Z10" s="325" t="s">
        <v>73</v>
      </c>
      <c r="AA10" s="333" t="s">
        <v>8</v>
      </c>
      <c r="AB10" s="333" t="s">
        <v>31</v>
      </c>
      <c r="AC10" s="333" t="s">
        <v>523</v>
      </c>
      <c r="AD10" s="333" t="s">
        <v>73</v>
      </c>
      <c r="AE10" s="435"/>
      <c r="AF10" s="429"/>
      <c r="AG10" s="330"/>
    </row>
    <row r="11" spans="1:33" s="362" customFormat="1" ht="20.25" customHeight="1" x14ac:dyDescent="0.2">
      <c r="A11" s="359">
        <v>1</v>
      </c>
      <c r="B11" s="360">
        <v>2</v>
      </c>
      <c r="C11" s="360">
        <v>3</v>
      </c>
      <c r="D11" s="360">
        <v>4</v>
      </c>
      <c r="E11" s="360">
        <v>5</v>
      </c>
      <c r="F11" s="360">
        <v>3</v>
      </c>
      <c r="G11" s="360">
        <v>4</v>
      </c>
      <c r="H11" s="360">
        <v>5</v>
      </c>
      <c r="I11" s="360">
        <v>6</v>
      </c>
      <c r="J11" s="360">
        <v>7</v>
      </c>
      <c r="K11" s="360">
        <v>8</v>
      </c>
      <c r="L11" s="360">
        <v>9</v>
      </c>
      <c r="M11" s="360">
        <v>10</v>
      </c>
      <c r="N11" s="360">
        <v>11</v>
      </c>
      <c r="O11" s="360">
        <v>12</v>
      </c>
      <c r="P11" s="360">
        <v>13</v>
      </c>
      <c r="Q11" s="360">
        <v>14</v>
      </c>
      <c r="R11" s="360">
        <v>15</v>
      </c>
      <c r="S11" s="360">
        <v>16</v>
      </c>
      <c r="T11" s="360">
        <v>3</v>
      </c>
      <c r="U11" s="360">
        <v>4</v>
      </c>
      <c r="V11" s="360">
        <v>5</v>
      </c>
      <c r="W11" s="360">
        <v>6</v>
      </c>
      <c r="X11" s="360">
        <v>7</v>
      </c>
      <c r="Y11" s="360">
        <v>8</v>
      </c>
      <c r="Z11" s="360">
        <v>9</v>
      </c>
      <c r="AA11" s="360">
        <v>24</v>
      </c>
      <c r="AB11" s="360">
        <v>25</v>
      </c>
      <c r="AC11" s="360">
        <v>26</v>
      </c>
      <c r="AD11" s="360">
        <v>27</v>
      </c>
      <c r="AE11" s="360">
        <v>28</v>
      </c>
      <c r="AF11" s="360">
        <v>29</v>
      </c>
      <c r="AG11" s="361"/>
    </row>
    <row r="12" spans="1:33" s="96" customFormat="1" ht="22.5" customHeight="1" x14ac:dyDescent="0.2">
      <c r="A12" s="426" t="s">
        <v>701</v>
      </c>
      <c r="B12" s="427"/>
      <c r="C12" s="95"/>
      <c r="D12" s="95"/>
      <c r="E12" s="95"/>
      <c r="F12" s="95">
        <f>F13+F42+F110+F133+F136+F151+F196</f>
        <v>28688</v>
      </c>
      <c r="G12" s="95">
        <f t="shared" ref="G12:U12" si="0">G13+G42+G110+G133+G136+G151+G196</f>
        <v>27593</v>
      </c>
      <c r="H12" s="95">
        <f t="shared" si="0"/>
        <v>921</v>
      </c>
      <c r="I12" s="95">
        <f t="shared" si="0"/>
        <v>174</v>
      </c>
      <c r="J12" s="95">
        <f t="shared" si="0"/>
        <v>119</v>
      </c>
      <c r="K12" s="95">
        <f>K13+K42+K110+K133+K136+K151+K196</f>
        <v>116</v>
      </c>
      <c r="L12" s="95">
        <f>L13+L42+L110+L133+L136+L151+L196</f>
        <v>3</v>
      </c>
      <c r="M12" s="95">
        <f t="shared" si="0"/>
        <v>28015</v>
      </c>
      <c r="N12" s="95">
        <f t="shared" si="0"/>
        <v>26945</v>
      </c>
      <c r="O12" s="95">
        <f t="shared" si="0"/>
        <v>910</v>
      </c>
      <c r="P12" s="95">
        <f>P13+P42+P110+P133+P136+P151+P196</f>
        <v>160</v>
      </c>
      <c r="Q12" s="95">
        <f t="shared" si="0"/>
        <v>59</v>
      </c>
      <c r="R12" s="95">
        <f t="shared" si="0"/>
        <v>56</v>
      </c>
      <c r="S12" s="95">
        <f t="shared" si="0"/>
        <v>3</v>
      </c>
      <c r="T12" s="334">
        <f t="shared" si="0"/>
        <v>27629</v>
      </c>
      <c r="U12" s="334">
        <f t="shared" si="0"/>
        <v>26561</v>
      </c>
      <c r="V12" s="334">
        <f t="shared" ref="V12:AE12" si="1">V13+V42+V110+V133+V136+V151+V196</f>
        <v>910</v>
      </c>
      <c r="W12" s="334">
        <f t="shared" si="1"/>
        <v>158</v>
      </c>
      <c r="X12" s="334">
        <f t="shared" si="1"/>
        <v>215</v>
      </c>
      <c r="Y12" s="334">
        <f t="shared" si="1"/>
        <v>212</v>
      </c>
      <c r="Z12" s="334">
        <f t="shared" si="1"/>
        <v>3</v>
      </c>
      <c r="AA12" s="95">
        <f t="shared" si="1"/>
        <v>-1059</v>
      </c>
      <c r="AB12" s="95">
        <f t="shared" si="1"/>
        <v>-1032</v>
      </c>
      <c r="AC12" s="95">
        <f t="shared" si="1"/>
        <v>-11</v>
      </c>
      <c r="AD12" s="95">
        <f t="shared" si="1"/>
        <v>-16</v>
      </c>
      <c r="AE12" s="95">
        <f t="shared" si="1"/>
        <v>109</v>
      </c>
      <c r="AF12" s="297"/>
      <c r="AG12" s="230"/>
    </row>
    <row r="13" spans="1:33" s="185" customFormat="1" ht="40.5" customHeight="1" x14ac:dyDescent="0.25">
      <c r="A13" s="183" t="s">
        <v>1</v>
      </c>
      <c r="B13" s="184" t="s">
        <v>544</v>
      </c>
      <c r="C13" s="80"/>
      <c r="D13" s="80"/>
      <c r="E13" s="80"/>
      <c r="F13" s="80">
        <f t="shared" ref="F13:AE13" si="2">F14+F24+F30+F41</f>
        <v>22440</v>
      </c>
      <c r="G13" s="80">
        <f t="shared" si="2"/>
        <v>21493</v>
      </c>
      <c r="H13" s="80">
        <f t="shared" si="2"/>
        <v>921</v>
      </c>
      <c r="I13" s="80">
        <f t="shared" si="2"/>
        <v>26</v>
      </c>
      <c r="J13" s="80">
        <f t="shared" si="2"/>
        <v>27</v>
      </c>
      <c r="K13" s="80">
        <f t="shared" si="2"/>
        <v>27</v>
      </c>
      <c r="L13" s="80">
        <f t="shared" si="2"/>
        <v>0</v>
      </c>
      <c r="M13" s="80">
        <f t="shared" si="2"/>
        <v>22223</v>
      </c>
      <c r="N13" s="80">
        <f t="shared" si="2"/>
        <v>21288</v>
      </c>
      <c r="O13" s="80">
        <f t="shared" si="2"/>
        <v>910</v>
      </c>
      <c r="P13" s="80">
        <f t="shared" si="2"/>
        <v>25</v>
      </c>
      <c r="Q13" s="80">
        <f t="shared" si="2"/>
        <v>13</v>
      </c>
      <c r="R13" s="80">
        <f t="shared" si="2"/>
        <v>13</v>
      </c>
      <c r="S13" s="80">
        <f t="shared" si="2"/>
        <v>0</v>
      </c>
      <c r="T13" s="80">
        <f t="shared" si="2"/>
        <v>22080</v>
      </c>
      <c r="U13" s="80">
        <f t="shared" si="2"/>
        <v>21144</v>
      </c>
      <c r="V13" s="80">
        <f t="shared" si="2"/>
        <v>910</v>
      </c>
      <c r="W13" s="80">
        <f t="shared" si="2"/>
        <v>26</v>
      </c>
      <c r="X13" s="80">
        <f t="shared" si="2"/>
        <v>41</v>
      </c>
      <c r="Y13" s="80">
        <f t="shared" si="2"/>
        <v>41</v>
      </c>
      <c r="Z13" s="80">
        <f t="shared" si="2"/>
        <v>0</v>
      </c>
      <c r="AA13" s="80">
        <f t="shared" si="2"/>
        <v>-360</v>
      </c>
      <c r="AB13" s="80">
        <f t="shared" si="2"/>
        <v>-349</v>
      </c>
      <c r="AC13" s="80">
        <f t="shared" si="2"/>
        <v>-11</v>
      </c>
      <c r="AD13" s="80">
        <f t="shared" si="2"/>
        <v>0</v>
      </c>
      <c r="AE13" s="80">
        <f t="shared" si="2"/>
        <v>14</v>
      </c>
      <c r="AF13" s="248"/>
      <c r="AG13" s="231"/>
    </row>
    <row r="14" spans="1:33" s="185" customFormat="1" ht="36" customHeight="1" x14ac:dyDescent="0.25">
      <c r="A14" s="183">
        <v>1</v>
      </c>
      <c r="B14" s="184" t="s">
        <v>537</v>
      </c>
      <c r="C14" s="80"/>
      <c r="D14" s="80"/>
      <c r="E14" s="80"/>
      <c r="F14" s="80">
        <f>F15+F16+F20</f>
        <v>537</v>
      </c>
      <c r="G14" s="80">
        <f t="shared" ref="G14:AE14" si="3">G15+G16+G20</f>
        <v>515</v>
      </c>
      <c r="H14" s="80">
        <f t="shared" si="3"/>
        <v>0</v>
      </c>
      <c r="I14" s="80">
        <f t="shared" si="3"/>
        <v>22</v>
      </c>
      <c r="J14" s="80">
        <f t="shared" si="3"/>
        <v>27</v>
      </c>
      <c r="K14" s="80">
        <f t="shared" si="3"/>
        <v>27</v>
      </c>
      <c r="L14" s="80">
        <f t="shared" si="3"/>
        <v>0</v>
      </c>
      <c r="M14" s="80">
        <f t="shared" si="3"/>
        <v>522</v>
      </c>
      <c r="N14" s="80">
        <f t="shared" si="3"/>
        <v>501</v>
      </c>
      <c r="O14" s="80">
        <f t="shared" si="3"/>
        <v>0</v>
      </c>
      <c r="P14" s="80">
        <f t="shared" si="3"/>
        <v>21</v>
      </c>
      <c r="Q14" s="80">
        <f t="shared" si="3"/>
        <v>13</v>
      </c>
      <c r="R14" s="80">
        <f t="shared" si="3"/>
        <v>13</v>
      </c>
      <c r="S14" s="80">
        <f t="shared" si="3"/>
        <v>0</v>
      </c>
      <c r="T14" s="80">
        <f t="shared" si="3"/>
        <v>523</v>
      </c>
      <c r="U14" s="80">
        <f t="shared" si="3"/>
        <v>501</v>
      </c>
      <c r="V14" s="80">
        <f t="shared" si="3"/>
        <v>0</v>
      </c>
      <c r="W14" s="80">
        <f t="shared" si="3"/>
        <v>22</v>
      </c>
      <c r="X14" s="80">
        <f t="shared" si="3"/>
        <v>41</v>
      </c>
      <c r="Y14" s="80">
        <f t="shared" si="3"/>
        <v>41</v>
      </c>
      <c r="Z14" s="80">
        <f t="shared" si="3"/>
        <v>0</v>
      </c>
      <c r="AA14" s="80">
        <f>AA15+AA16+AA20</f>
        <v>-14</v>
      </c>
      <c r="AB14" s="80">
        <f>AB15+AB16+AB20</f>
        <v>-14</v>
      </c>
      <c r="AC14" s="80">
        <f t="shared" si="3"/>
        <v>0</v>
      </c>
      <c r="AD14" s="80">
        <f t="shared" si="3"/>
        <v>0</v>
      </c>
      <c r="AE14" s="80">
        <f t="shared" si="3"/>
        <v>14</v>
      </c>
      <c r="AF14" s="250" t="s">
        <v>780</v>
      </c>
      <c r="AG14" s="231"/>
    </row>
    <row r="15" spans="1:33" s="188" customFormat="1" ht="24.75" customHeight="1" x14ac:dyDescent="0.25">
      <c r="A15" s="186" t="s">
        <v>261</v>
      </c>
      <c r="B15" s="187" t="s">
        <v>538</v>
      </c>
      <c r="C15" s="92"/>
      <c r="D15" s="92"/>
      <c r="E15" s="92"/>
      <c r="F15" s="92">
        <f t="shared" ref="F15:F19" si="4">SUM(G15:I15)</f>
        <v>260</v>
      </c>
      <c r="G15" s="92">
        <v>252</v>
      </c>
      <c r="H15" s="92"/>
      <c r="I15" s="92">
        <v>8</v>
      </c>
      <c r="J15" s="92">
        <f t="shared" ref="J15:J19" si="5">SUM(K15:L15)</f>
        <v>7</v>
      </c>
      <c r="K15" s="92">
        <v>7</v>
      </c>
      <c r="L15" s="92"/>
      <c r="M15" s="92">
        <f t="shared" ref="M15" si="6">SUM(N15:P15)</f>
        <v>252</v>
      </c>
      <c r="N15" s="92">
        <v>244</v>
      </c>
      <c r="O15" s="92"/>
      <c r="P15" s="92">
        <v>8</v>
      </c>
      <c r="Q15" s="92"/>
      <c r="R15" s="92"/>
      <c r="S15" s="92"/>
      <c r="T15" s="92">
        <f>SUM(U15:W15)</f>
        <v>254</v>
      </c>
      <c r="U15" s="92">
        <v>246</v>
      </c>
      <c r="V15" s="92"/>
      <c r="W15" s="92">
        <v>8</v>
      </c>
      <c r="X15" s="92">
        <v>13</v>
      </c>
      <c r="Y15" s="92">
        <v>13</v>
      </c>
      <c r="Z15" s="92"/>
      <c r="AA15" s="92">
        <f>SUM(AB15:AD15)</f>
        <v>-6</v>
      </c>
      <c r="AB15" s="92">
        <f>U15-G15</f>
        <v>-6</v>
      </c>
      <c r="AC15" s="92">
        <f t="shared" ref="AC15:AC19" si="7">V15-H15</f>
        <v>0</v>
      </c>
      <c r="AD15" s="92">
        <f t="shared" ref="AD15:AD19" si="8">W15-I15</f>
        <v>0</v>
      </c>
      <c r="AE15" s="92">
        <f t="shared" ref="AE15:AE19" si="9">X15-J15</f>
        <v>6</v>
      </c>
      <c r="AF15" s="249"/>
      <c r="AG15" s="232"/>
    </row>
    <row r="16" spans="1:33" s="188" customFormat="1" ht="38.25" customHeight="1" x14ac:dyDescent="0.25">
      <c r="A16" s="186" t="s">
        <v>262</v>
      </c>
      <c r="B16" s="187" t="s">
        <v>539</v>
      </c>
      <c r="C16" s="92"/>
      <c r="D16" s="92"/>
      <c r="E16" s="92"/>
      <c r="F16" s="92">
        <f>F17+F18+F19</f>
        <v>204</v>
      </c>
      <c r="G16" s="92">
        <f t="shared" ref="G16:AE16" si="10">G17+G18+G19</f>
        <v>190</v>
      </c>
      <c r="H16" s="92">
        <f t="shared" si="10"/>
        <v>0</v>
      </c>
      <c r="I16" s="92">
        <f t="shared" si="10"/>
        <v>14</v>
      </c>
      <c r="J16" s="92">
        <f t="shared" si="10"/>
        <v>9</v>
      </c>
      <c r="K16" s="92">
        <f t="shared" si="10"/>
        <v>9</v>
      </c>
      <c r="L16" s="92">
        <f t="shared" si="10"/>
        <v>0</v>
      </c>
      <c r="M16" s="92">
        <f t="shared" si="10"/>
        <v>200</v>
      </c>
      <c r="N16" s="92">
        <f t="shared" si="10"/>
        <v>187</v>
      </c>
      <c r="O16" s="92">
        <f t="shared" si="10"/>
        <v>0</v>
      </c>
      <c r="P16" s="92">
        <f t="shared" si="10"/>
        <v>13</v>
      </c>
      <c r="Q16" s="92">
        <f t="shared" si="10"/>
        <v>9</v>
      </c>
      <c r="R16" s="92">
        <f t="shared" si="10"/>
        <v>9</v>
      </c>
      <c r="S16" s="92">
        <f t="shared" si="10"/>
        <v>0</v>
      </c>
      <c r="T16" s="92">
        <f t="shared" si="10"/>
        <v>201</v>
      </c>
      <c r="U16" s="92">
        <f t="shared" si="10"/>
        <v>187</v>
      </c>
      <c r="V16" s="92">
        <f t="shared" si="10"/>
        <v>0</v>
      </c>
      <c r="W16" s="92">
        <f t="shared" si="10"/>
        <v>14</v>
      </c>
      <c r="X16" s="92">
        <f t="shared" si="10"/>
        <v>12</v>
      </c>
      <c r="Y16" s="92">
        <f t="shared" si="10"/>
        <v>12</v>
      </c>
      <c r="Z16" s="92">
        <f t="shared" si="10"/>
        <v>0</v>
      </c>
      <c r="AA16" s="92">
        <f t="shared" si="10"/>
        <v>-3</v>
      </c>
      <c r="AB16" s="92">
        <f>AB17+AB18+AB19</f>
        <v>-3</v>
      </c>
      <c r="AC16" s="92">
        <f t="shared" si="10"/>
        <v>0</v>
      </c>
      <c r="AD16" s="92">
        <f t="shared" si="10"/>
        <v>0</v>
      </c>
      <c r="AE16" s="92">
        <f t="shared" si="10"/>
        <v>3</v>
      </c>
      <c r="AF16" s="249"/>
      <c r="AG16" s="232"/>
    </row>
    <row r="17" spans="1:33" s="191" customFormat="1" ht="26.25" customHeight="1" x14ac:dyDescent="0.25">
      <c r="A17" s="189"/>
      <c r="B17" s="190" t="s">
        <v>540</v>
      </c>
      <c r="C17" s="49"/>
      <c r="D17" s="49"/>
      <c r="E17" s="49"/>
      <c r="F17" s="49">
        <f t="shared" si="4"/>
        <v>67</v>
      </c>
      <c r="G17" s="49">
        <v>63</v>
      </c>
      <c r="H17" s="49"/>
      <c r="I17" s="49">
        <v>4</v>
      </c>
      <c r="J17" s="49">
        <f t="shared" si="5"/>
        <v>3</v>
      </c>
      <c r="K17" s="49">
        <v>3</v>
      </c>
      <c r="L17" s="49"/>
      <c r="M17" s="92">
        <f>SUM(N17:P17)</f>
        <v>67</v>
      </c>
      <c r="N17" s="49">
        <v>63</v>
      </c>
      <c r="O17" s="49"/>
      <c r="P17" s="49">
        <v>4</v>
      </c>
      <c r="Q17" s="92">
        <v>3</v>
      </c>
      <c r="R17" s="49">
        <v>3</v>
      </c>
      <c r="S17" s="49"/>
      <c r="T17" s="92">
        <f>SUM(U17:W17)</f>
        <v>66</v>
      </c>
      <c r="U17" s="49">
        <v>62</v>
      </c>
      <c r="V17" s="49"/>
      <c r="W17" s="49">
        <v>4</v>
      </c>
      <c r="X17" s="92">
        <v>4</v>
      </c>
      <c r="Y17" s="49">
        <v>4</v>
      </c>
      <c r="Z17" s="49"/>
      <c r="AA17" s="49">
        <f t="shared" ref="AA17:AA19" si="11">SUM(AB17:AD17)</f>
        <v>-1</v>
      </c>
      <c r="AB17" s="49">
        <f>U17-G17</f>
        <v>-1</v>
      </c>
      <c r="AC17" s="49">
        <f t="shared" si="7"/>
        <v>0</v>
      </c>
      <c r="AD17" s="49">
        <f t="shared" si="8"/>
        <v>0</v>
      </c>
      <c r="AE17" s="49">
        <f t="shared" si="9"/>
        <v>1</v>
      </c>
      <c r="AF17" s="250"/>
      <c r="AG17" s="233"/>
    </row>
    <row r="18" spans="1:33" s="191" customFormat="1" ht="35.25" customHeight="1" x14ac:dyDescent="0.25">
      <c r="A18" s="189"/>
      <c r="B18" s="190" t="s">
        <v>541</v>
      </c>
      <c r="C18" s="49"/>
      <c r="D18" s="49"/>
      <c r="E18" s="49"/>
      <c r="F18" s="49">
        <f t="shared" si="4"/>
        <v>86</v>
      </c>
      <c r="G18" s="49">
        <v>80</v>
      </c>
      <c r="H18" s="49"/>
      <c r="I18" s="49">
        <v>6</v>
      </c>
      <c r="J18" s="49">
        <f t="shared" si="5"/>
        <v>3</v>
      </c>
      <c r="K18" s="49">
        <v>3</v>
      </c>
      <c r="L18" s="49"/>
      <c r="M18" s="49">
        <f>SUM(N18:P18)</f>
        <v>82</v>
      </c>
      <c r="N18" s="49">
        <v>77</v>
      </c>
      <c r="O18" s="49"/>
      <c r="P18" s="49">
        <v>5</v>
      </c>
      <c r="Q18" s="49">
        <v>3</v>
      </c>
      <c r="R18" s="49">
        <v>3</v>
      </c>
      <c r="S18" s="49"/>
      <c r="T18" s="49">
        <f>SUM(U18:W18)</f>
        <v>84</v>
      </c>
      <c r="U18" s="49">
        <v>78</v>
      </c>
      <c r="V18" s="49"/>
      <c r="W18" s="49">
        <v>6</v>
      </c>
      <c r="X18" s="49">
        <v>5</v>
      </c>
      <c r="Y18" s="49">
        <v>5</v>
      </c>
      <c r="Z18" s="49"/>
      <c r="AA18" s="49">
        <f t="shared" si="11"/>
        <v>-2</v>
      </c>
      <c r="AB18" s="49">
        <f>U18-G18</f>
        <v>-2</v>
      </c>
      <c r="AC18" s="49">
        <f t="shared" si="7"/>
        <v>0</v>
      </c>
      <c r="AD18" s="49">
        <f t="shared" si="8"/>
        <v>0</v>
      </c>
      <c r="AE18" s="49">
        <f t="shared" si="9"/>
        <v>2</v>
      </c>
      <c r="AF18" s="250"/>
      <c r="AG18" s="233"/>
    </row>
    <row r="19" spans="1:33" s="191" customFormat="1" ht="29.25" customHeight="1" x14ac:dyDescent="0.25">
      <c r="A19" s="189"/>
      <c r="B19" s="190" t="s">
        <v>793</v>
      </c>
      <c r="C19" s="49"/>
      <c r="D19" s="49"/>
      <c r="E19" s="49"/>
      <c r="F19" s="49">
        <f t="shared" si="4"/>
        <v>51</v>
      </c>
      <c r="G19" s="49">
        <v>47</v>
      </c>
      <c r="H19" s="49"/>
      <c r="I19" s="49">
        <v>4</v>
      </c>
      <c r="J19" s="49">
        <f t="shared" si="5"/>
        <v>3</v>
      </c>
      <c r="K19" s="49">
        <v>3</v>
      </c>
      <c r="L19" s="49"/>
      <c r="M19" s="49">
        <f>SUM(N19:P19)</f>
        <v>51</v>
      </c>
      <c r="N19" s="49">
        <v>47</v>
      </c>
      <c r="O19" s="49"/>
      <c r="P19" s="49">
        <v>4</v>
      </c>
      <c r="Q19" s="49">
        <v>3</v>
      </c>
      <c r="R19" s="49">
        <v>3</v>
      </c>
      <c r="S19" s="49"/>
      <c r="T19" s="49">
        <f t="shared" ref="T19" si="12">SUM(U19:W19)</f>
        <v>51</v>
      </c>
      <c r="U19" s="49">
        <v>47</v>
      </c>
      <c r="V19" s="49"/>
      <c r="W19" s="49">
        <v>4</v>
      </c>
      <c r="X19" s="49">
        <f t="shared" ref="X19" si="13">SUM(Y19:Z19)</f>
        <v>3</v>
      </c>
      <c r="Y19" s="49">
        <v>3</v>
      </c>
      <c r="Z19" s="49"/>
      <c r="AA19" s="49">
        <f t="shared" si="11"/>
        <v>0</v>
      </c>
      <c r="AB19" s="49">
        <f t="shared" ref="AB19" si="14">U19-G19</f>
        <v>0</v>
      </c>
      <c r="AC19" s="49">
        <f t="shared" si="7"/>
        <v>0</v>
      </c>
      <c r="AD19" s="49">
        <f t="shared" si="8"/>
        <v>0</v>
      </c>
      <c r="AE19" s="49">
        <f t="shared" si="9"/>
        <v>0</v>
      </c>
      <c r="AF19" s="250"/>
      <c r="AG19" s="233"/>
    </row>
    <row r="20" spans="1:33" s="188" customFormat="1" ht="39" customHeight="1" x14ac:dyDescent="0.25">
      <c r="A20" s="186" t="s">
        <v>263</v>
      </c>
      <c r="B20" s="187" t="s">
        <v>542</v>
      </c>
      <c r="C20" s="92"/>
      <c r="D20" s="92"/>
      <c r="E20" s="92"/>
      <c r="F20" s="92">
        <f>SUM(F21:F23)</f>
        <v>73</v>
      </c>
      <c r="G20" s="92">
        <f t="shared" ref="G20:AE20" si="15">SUM(G21:G23)</f>
        <v>73</v>
      </c>
      <c r="H20" s="92">
        <f t="shared" si="15"/>
        <v>0</v>
      </c>
      <c r="I20" s="92">
        <f t="shared" si="15"/>
        <v>0</v>
      </c>
      <c r="J20" s="92">
        <f t="shared" si="15"/>
        <v>11</v>
      </c>
      <c r="K20" s="92">
        <f t="shared" si="15"/>
        <v>11</v>
      </c>
      <c r="L20" s="92">
        <f t="shared" si="15"/>
        <v>0</v>
      </c>
      <c r="M20" s="92">
        <f t="shared" si="15"/>
        <v>70</v>
      </c>
      <c r="N20" s="92">
        <f t="shared" si="15"/>
        <v>70</v>
      </c>
      <c r="O20" s="92">
        <f t="shared" si="15"/>
        <v>0</v>
      </c>
      <c r="P20" s="92">
        <f t="shared" si="15"/>
        <v>0</v>
      </c>
      <c r="Q20" s="92">
        <f t="shared" si="15"/>
        <v>4</v>
      </c>
      <c r="R20" s="92">
        <f t="shared" si="15"/>
        <v>4</v>
      </c>
      <c r="S20" s="92">
        <f t="shared" si="15"/>
        <v>0</v>
      </c>
      <c r="T20" s="92">
        <f t="shared" si="15"/>
        <v>68</v>
      </c>
      <c r="U20" s="92">
        <f t="shared" si="15"/>
        <v>68</v>
      </c>
      <c r="V20" s="92">
        <f t="shared" si="15"/>
        <v>0</v>
      </c>
      <c r="W20" s="92">
        <f t="shared" si="15"/>
        <v>0</v>
      </c>
      <c r="X20" s="92">
        <f t="shared" si="15"/>
        <v>16</v>
      </c>
      <c r="Y20" s="92">
        <f t="shared" si="15"/>
        <v>16</v>
      </c>
      <c r="Z20" s="92">
        <f t="shared" si="15"/>
        <v>0</v>
      </c>
      <c r="AA20" s="92">
        <f t="shared" si="15"/>
        <v>-5</v>
      </c>
      <c r="AB20" s="92">
        <f t="shared" si="15"/>
        <v>-5</v>
      </c>
      <c r="AC20" s="92">
        <f t="shared" si="15"/>
        <v>0</v>
      </c>
      <c r="AD20" s="92">
        <f t="shared" si="15"/>
        <v>0</v>
      </c>
      <c r="AE20" s="92">
        <f t="shared" si="15"/>
        <v>5</v>
      </c>
      <c r="AF20" s="249"/>
      <c r="AG20" s="232"/>
    </row>
    <row r="21" spans="1:33" s="50" customFormat="1" ht="29.25" customHeight="1" x14ac:dyDescent="0.25">
      <c r="A21" s="85"/>
      <c r="B21" s="27" t="s">
        <v>250</v>
      </c>
      <c r="C21" s="47" t="s">
        <v>251</v>
      </c>
      <c r="D21" s="47" t="s">
        <v>252</v>
      </c>
      <c r="E21" s="47" t="s">
        <v>222</v>
      </c>
      <c r="F21" s="49">
        <f t="shared" ref="F21:F157" si="16">SUM(G21:I21)</f>
        <v>33</v>
      </c>
      <c r="G21" s="49">
        <v>33</v>
      </c>
      <c r="H21" s="49"/>
      <c r="I21" s="26"/>
      <c r="J21" s="49">
        <f t="shared" ref="J21:J157" si="17">SUM(K21:L21)</f>
        <v>4</v>
      </c>
      <c r="K21" s="47">
        <v>4</v>
      </c>
      <c r="L21" s="47"/>
      <c r="M21" s="49">
        <f t="shared" ref="M21:M157" si="18">SUM(N21:P21)</f>
        <v>31</v>
      </c>
      <c r="N21" s="49">
        <v>31</v>
      </c>
      <c r="O21" s="49"/>
      <c r="P21" s="49">
        <f t="shared" ref="P21" si="19">SUM(Q21:S21)</f>
        <v>0</v>
      </c>
      <c r="Q21" s="49">
        <f t="shared" ref="Q21:Q155" si="20">SUM(R21:S21)</f>
        <v>0</v>
      </c>
      <c r="R21" s="47"/>
      <c r="S21" s="47"/>
      <c r="T21" s="49">
        <f t="shared" ref="T21:T157" si="21">SUM(U21:W21)</f>
        <v>30</v>
      </c>
      <c r="U21" s="49">
        <v>30</v>
      </c>
      <c r="V21" s="49"/>
      <c r="W21" s="26">
        <v>0</v>
      </c>
      <c r="X21" s="49">
        <f t="shared" ref="X21:X157" si="22">SUM(Y21:Z21)</f>
        <v>7</v>
      </c>
      <c r="Y21" s="47">
        <v>7</v>
      </c>
      <c r="Z21" s="47"/>
      <c r="AA21" s="49">
        <f t="shared" ref="AA21:AA157" si="23">SUM(AB21:AD21)</f>
        <v>-3</v>
      </c>
      <c r="AB21" s="49">
        <f t="shared" ref="AB21:AB157" si="24">U21-G21</f>
        <v>-3</v>
      </c>
      <c r="AC21" s="49">
        <f t="shared" ref="AC21:AC157" si="25">V21-H21</f>
        <v>0</v>
      </c>
      <c r="AD21" s="49">
        <f t="shared" ref="AD21:AD64" si="26">W21-I21</f>
        <v>0</v>
      </c>
      <c r="AE21" s="49">
        <f t="shared" ref="AE21:AE64" si="27">X21-J21</f>
        <v>3</v>
      </c>
      <c r="AF21" s="251"/>
      <c r="AG21" s="234"/>
    </row>
    <row r="22" spans="1:33" s="50" customFormat="1" ht="56.25" customHeight="1" x14ac:dyDescent="0.25">
      <c r="A22" s="85"/>
      <c r="B22" s="27" t="s">
        <v>507</v>
      </c>
      <c r="C22" s="47" t="s">
        <v>251</v>
      </c>
      <c r="D22" s="47" t="s">
        <v>252</v>
      </c>
      <c r="E22" s="47" t="s">
        <v>222</v>
      </c>
      <c r="F22" s="49">
        <f t="shared" si="16"/>
        <v>38</v>
      </c>
      <c r="G22" s="49">
        <v>38</v>
      </c>
      <c r="H22" s="49"/>
      <c r="I22" s="47"/>
      <c r="J22" s="49">
        <f t="shared" si="17"/>
        <v>6</v>
      </c>
      <c r="K22" s="47">
        <v>6</v>
      </c>
      <c r="L22" s="47"/>
      <c r="M22" s="49">
        <f t="shared" si="18"/>
        <v>37</v>
      </c>
      <c r="N22" s="49">
        <v>37</v>
      </c>
      <c r="O22" s="49"/>
      <c r="P22" s="49">
        <v>0</v>
      </c>
      <c r="Q22" s="49">
        <f t="shared" si="20"/>
        <v>3</v>
      </c>
      <c r="R22" s="47">
        <v>3</v>
      </c>
      <c r="S22" s="47"/>
      <c r="T22" s="49">
        <f t="shared" si="21"/>
        <v>36</v>
      </c>
      <c r="U22" s="49">
        <v>36</v>
      </c>
      <c r="V22" s="49"/>
      <c r="W22" s="47"/>
      <c r="X22" s="49">
        <f t="shared" si="22"/>
        <v>8</v>
      </c>
      <c r="Y22" s="47">
        <v>8</v>
      </c>
      <c r="Z22" s="47"/>
      <c r="AA22" s="49">
        <f t="shared" si="23"/>
        <v>-2</v>
      </c>
      <c r="AB22" s="49">
        <f t="shared" si="24"/>
        <v>-2</v>
      </c>
      <c r="AC22" s="49">
        <f t="shared" si="25"/>
        <v>0</v>
      </c>
      <c r="AD22" s="49">
        <f t="shared" si="26"/>
        <v>0</v>
      </c>
      <c r="AE22" s="49">
        <f t="shared" si="27"/>
        <v>2</v>
      </c>
      <c r="AF22" s="251" t="s">
        <v>784</v>
      </c>
      <c r="AG22" s="234"/>
    </row>
    <row r="23" spans="1:33" s="50" customFormat="1" ht="36" customHeight="1" x14ac:dyDescent="0.25">
      <c r="A23" s="85"/>
      <c r="B23" s="27" t="s">
        <v>543</v>
      </c>
      <c r="C23" s="47"/>
      <c r="D23" s="47"/>
      <c r="E23" s="47"/>
      <c r="F23" s="49">
        <f t="shared" si="16"/>
        <v>2</v>
      </c>
      <c r="G23" s="49">
        <v>2</v>
      </c>
      <c r="H23" s="49"/>
      <c r="I23" s="47"/>
      <c r="J23" s="49">
        <v>1</v>
      </c>
      <c r="K23" s="47">
        <v>1</v>
      </c>
      <c r="L23" s="47"/>
      <c r="M23" s="49">
        <f t="shared" si="18"/>
        <v>2</v>
      </c>
      <c r="N23" s="49">
        <v>2</v>
      </c>
      <c r="O23" s="49"/>
      <c r="P23" s="49"/>
      <c r="Q23" s="49">
        <v>1</v>
      </c>
      <c r="R23" s="47">
        <v>1</v>
      </c>
      <c r="S23" s="47"/>
      <c r="T23" s="49">
        <f t="shared" si="21"/>
        <v>2</v>
      </c>
      <c r="U23" s="49">
        <v>2</v>
      </c>
      <c r="V23" s="49"/>
      <c r="W23" s="47"/>
      <c r="X23" s="49">
        <v>1</v>
      </c>
      <c r="Y23" s="47">
        <v>1</v>
      </c>
      <c r="Z23" s="47"/>
      <c r="AA23" s="49">
        <f t="shared" ref="AA23:AA29" si="28">SUM(AB23:AD23)</f>
        <v>0</v>
      </c>
      <c r="AB23" s="49">
        <f t="shared" ref="AB23:AB29" si="29">U23-G23</f>
        <v>0</v>
      </c>
      <c r="AC23" s="49">
        <f t="shared" ref="AC23:AC29" si="30">V23-H23</f>
        <v>0</v>
      </c>
      <c r="AD23" s="49">
        <f t="shared" ref="AD23:AD29" si="31">W23-I23</f>
        <v>0</v>
      </c>
      <c r="AE23" s="49">
        <f t="shared" ref="AE23:AE29" si="32">X23-J23</f>
        <v>0</v>
      </c>
      <c r="AF23" s="251"/>
      <c r="AG23" s="234"/>
    </row>
    <row r="24" spans="1:33" s="81" customFormat="1" ht="30.75" customHeight="1" x14ac:dyDescent="0.25">
      <c r="A24" s="84">
        <v>2</v>
      </c>
      <c r="B24" s="79" t="s">
        <v>545</v>
      </c>
      <c r="C24" s="78"/>
      <c r="D24" s="78"/>
      <c r="E24" s="78"/>
      <c r="F24" s="80">
        <f>SUM(F25:F29)</f>
        <v>21717</v>
      </c>
      <c r="G24" s="80">
        <f>SUM(G25:G29)</f>
        <v>20792</v>
      </c>
      <c r="H24" s="80">
        <f t="shared" ref="H24" si="33">SUM(H25:H29)</f>
        <v>921</v>
      </c>
      <c r="I24" s="80">
        <f t="shared" ref="I24" si="34">SUM(I25:I29)</f>
        <v>4</v>
      </c>
      <c r="J24" s="80">
        <f t="shared" ref="J24" si="35">SUM(J25:J29)</f>
        <v>0</v>
      </c>
      <c r="K24" s="80">
        <f t="shared" ref="K24" si="36">SUM(K25:K29)</f>
        <v>0</v>
      </c>
      <c r="L24" s="80">
        <f t="shared" ref="L24" si="37">SUM(L25:L29)</f>
        <v>0</v>
      </c>
      <c r="M24" s="80">
        <f t="shared" ref="M24" si="38">SUM(M25:M29)</f>
        <v>21521</v>
      </c>
      <c r="N24" s="80">
        <f t="shared" ref="N24" si="39">SUM(N25:N29)</f>
        <v>20607</v>
      </c>
      <c r="O24" s="80">
        <f t="shared" ref="O24" si="40">SUM(O25:O29)</f>
        <v>910</v>
      </c>
      <c r="P24" s="80">
        <f t="shared" ref="P24" si="41">SUM(P25:P29)</f>
        <v>4</v>
      </c>
      <c r="Q24" s="80">
        <f t="shared" ref="Q24" si="42">SUM(Q25:Q29)</f>
        <v>0</v>
      </c>
      <c r="R24" s="80">
        <f t="shared" ref="R24" si="43">SUM(R25:R29)</f>
        <v>0</v>
      </c>
      <c r="S24" s="80">
        <f t="shared" ref="S24" si="44">SUM(S25:S29)</f>
        <v>0</v>
      </c>
      <c r="T24" s="80">
        <f t="shared" ref="T24" si="45">SUM(T25:T29)</f>
        <v>21377</v>
      </c>
      <c r="U24" s="80">
        <f>SUM(U25:U29)</f>
        <v>20463</v>
      </c>
      <c r="V24" s="80">
        <f t="shared" ref="V24" si="46">SUM(V25:V29)</f>
        <v>910</v>
      </c>
      <c r="W24" s="80">
        <f t="shared" ref="W24" si="47">SUM(W25:W29)</f>
        <v>4</v>
      </c>
      <c r="X24" s="80">
        <f t="shared" ref="X24" si="48">SUM(X25:X29)</f>
        <v>0</v>
      </c>
      <c r="Y24" s="80">
        <f t="shared" ref="Y24" si="49">SUM(Y25:Y29)</f>
        <v>0</v>
      </c>
      <c r="Z24" s="80">
        <f t="shared" ref="Z24" si="50">SUM(Z25:Z29)</f>
        <v>0</v>
      </c>
      <c r="AA24" s="80">
        <f t="shared" ref="AA24" si="51">SUM(AA25:AA29)</f>
        <v>-340</v>
      </c>
      <c r="AB24" s="80">
        <f t="shared" ref="AB24" si="52">SUM(AB25:AB29)</f>
        <v>-329</v>
      </c>
      <c r="AC24" s="80">
        <f t="shared" ref="AC24" si="53">SUM(AC25:AC29)</f>
        <v>-11</v>
      </c>
      <c r="AD24" s="80">
        <f t="shared" ref="AD24" si="54">SUM(AD25:AD29)</f>
        <v>0</v>
      </c>
      <c r="AE24" s="80">
        <f t="shared" ref="AE24" si="55">SUM(AE25:AE29)</f>
        <v>0</v>
      </c>
      <c r="AF24" s="251" t="s">
        <v>803</v>
      </c>
      <c r="AG24" s="235"/>
    </row>
    <row r="25" spans="1:33" s="50" customFormat="1" ht="30.75" customHeight="1" x14ac:dyDescent="0.25">
      <c r="A25" s="85"/>
      <c r="B25" s="27" t="s">
        <v>550</v>
      </c>
      <c r="C25" s="47"/>
      <c r="D25" s="47"/>
      <c r="E25" s="47"/>
      <c r="F25" s="49">
        <f>SUM(G25:I25)</f>
        <v>5734</v>
      </c>
      <c r="G25" s="49">
        <v>4813</v>
      </c>
      <c r="H25" s="49">
        <v>921</v>
      </c>
      <c r="I25" s="47"/>
      <c r="J25" s="49"/>
      <c r="K25" s="47"/>
      <c r="L25" s="47"/>
      <c r="M25" s="49">
        <f t="shared" si="18"/>
        <v>5585</v>
      </c>
      <c r="N25" s="49">
        <f>4535+140</f>
        <v>4675</v>
      </c>
      <c r="O25" s="49">
        <v>910</v>
      </c>
      <c r="P25" s="49"/>
      <c r="Q25" s="49"/>
      <c r="R25" s="47"/>
      <c r="S25" s="47"/>
      <c r="T25" s="49">
        <f t="shared" si="21"/>
        <v>5685</v>
      </c>
      <c r="U25" s="49">
        <v>4775</v>
      </c>
      <c r="V25" s="49">
        <v>910</v>
      </c>
      <c r="W25" s="47"/>
      <c r="X25" s="49"/>
      <c r="Y25" s="47"/>
      <c r="Z25" s="47"/>
      <c r="AA25" s="49">
        <f>SUM(AB25:AD25)</f>
        <v>-49</v>
      </c>
      <c r="AB25" s="49">
        <f>U25-G25</f>
        <v>-38</v>
      </c>
      <c r="AC25" s="49">
        <f t="shared" si="30"/>
        <v>-11</v>
      </c>
      <c r="AD25" s="49">
        <f t="shared" si="31"/>
        <v>0</v>
      </c>
      <c r="AE25" s="49">
        <f t="shared" si="32"/>
        <v>0</v>
      </c>
      <c r="AF25" s="251" t="s">
        <v>785</v>
      </c>
      <c r="AG25" s="234"/>
    </row>
    <row r="26" spans="1:33" s="50" customFormat="1" ht="30.75" customHeight="1" x14ac:dyDescent="0.25">
      <c r="A26" s="85"/>
      <c r="B26" s="27" t="s">
        <v>546</v>
      </c>
      <c r="C26" s="47"/>
      <c r="D26" s="47"/>
      <c r="E26" s="47"/>
      <c r="F26" s="49">
        <f t="shared" si="16"/>
        <v>6888</v>
      </c>
      <c r="G26" s="49">
        <v>6888</v>
      </c>
      <c r="H26" s="49"/>
      <c r="I26" s="47"/>
      <c r="J26" s="49"/>
      <c r="K26" s="47"/>
      <c r="L26" s="47"/>
      <c r="M26" s="49">
        <f t="shared" si="18"/>
        <v>7023</v>
      </c>
      <c r="N26" s="49">
        <f>6894+129</f>
        <v>7023</v>
      </c>
      <c r="O26" s="49"/>
      <c r="P26" s="49"/>
      <c r="Q26" s="49"/>
      <c r="R26" s="47"/>
      <c r="S26" s="47"/>
      <c r="T26" s="49">
        <f t="shared" si="21"/>
        <v>6904</v>
      </c>
      <c r="U26" s="49">
        <v>6904</v>
      </c>
      <c r="V26" s="49"/>
      <c r="W26" s="47"/>
      <c r="X26" s="49"/>
      <c r="Y26" s="47"/>
      <c r="Z26" s="47"/>
      <c r="AA26" s="49">
        <f t="shared" si="28"/>
        <v>16</v>
      </c>
      <c r="AB26" s="49">
        <f t="shared" si="29"/>
        <v>16</v>
      </c>
      <c r="AC26" s="49">
        <f t="shared" si="30"/>
        <v>0</v>
      </c>
      <c r="AD26" s="49">
        <f t="shared" si="31"/>
        <v>0</v>
      </c>
      <c r="AE26" s="49">
        <f t="shared" si="32"/>
        <v>0</v>
      </c>
      <c r="AF26" s="251" t="s">
        <v>786</v>
      </c>
      <c r="AG26" s="234"/>
    </row>
    <row r="27" spans="1:33" s="50" customFormat="1" ht="36" customHeight="1" x14ac:dyDescent="0.25">
      <c r="A27" s="85"/>
      <c r="B27" s="27" t="s">
        <v>547</v>
      </c>
      <c r="C27" s="47"/>
      <c r="D27" s="47"/>
      <c r="E27" s="47"/>
      <c r="F27" s="49">
        <f t="shared" si="16"/>
        <v>5733</v>
      </c>
      <c r="G27" s="49">
        <v>5733</v>
      </c>
      <c r="H27" s="49"/>
      <c r="I27" s="47"/>
      <c r="J27" s="49"/>
      <c r="K27" s="47"/>
      <c r="L27" s="47"/>
      <c r="M27" s="49">
        <f t="shared" si="18"/>
        <v>5890</v>
      </c>
      <c r="N27" s="49">
        <f>5780+110</f>
        <v>5890</v>
      </c>
      <c r="O27" s="49"/>
      <c r="P27" s="49"/>
      <c r="Q27" s="49"/>
      <c r="R27" s="47"/>
      <c r="S27" s="47"/>
      <c r="T27" s="49">
        <f t="shared" si="21"/>
        <v>5543</v>
      </c>
      <c r="U27" s="49">
        <v>5543</v>
      </c>
      <c r="V27" s="49"/>
      <c r="W27" s="47"/>
      <c r="X27" s="49"/>
      <c r="Y27" s="47"/>
      <c r="Z27" s="47"/>
      <c r="AA27" s="49">
        <f t="shared" si="28"/>
        <v>-190</v>
      </c>
      <c r="AB27" s="49">
        <f t="shared" si="29"/>
        <v>-190</v>
      </c>
      <c r="AC27" s="49">
        <f t="shared" si="30"/>
        <v>0</v>
      </c>
      <c r="AD27" s="49">
        <f t="shared" si="31"/>
        <v>0</v>
      </c>
      <c r="AE27" s="49">
        <f t="shared" si="32"/>
        <v>0</v>
      </c>
      <c r="AF27" s="251" t="s">
        <v>787</v>
      </c>
      <c r="AG27" s="234"/>
    </row>
    <row r="28" spans="1:33" s="50" customFormat="1" ht="36" customHeight="1" x14ac:dyDescent="0.25">
      <c r="A28" s="85"/>
      <c r="B28" s="27" t="s">
        <v>548</v>
      </c>
      <c r="C28" s="47"/>
      <c r="D28" s="47"/>
      <c r="E28" s="47"/>
      <c r="F28" s="49">
        <f>SUM(G28:I28)</f>
        <v>3071</v>
      </c>
      <c r="G28" s="49">
        <v>3067</v>
      </c>
      <c r="H28" s="49"/>
      <c r="I28" s="47">
        <v>4</v>
      </c>
      <c r="J28" s="49"/>
      <c r="K28" s="47"/>
      <c r="L28" s="47"/>
      <c r="M28" s="49">
        <f t="shared" si="18"/>
        <v>3023</v>
      </c>
      <c r="N28" s="49">
        <f>2986+33</f>
        <v>3019</v>
      </c>
      <c r="O28" s="49"/>
      <c r="P28" s="49">
        <v>4</v>
      </c>
      <c r="Q28" s="49"/>
      <c r="R28" s="47"/>
      <c r="S28" s="47"/>
      <c r="T28" s="49">
        <f t="shared" si="21"/>
        <v>3007</v>
      </c>
      <c r="U28" s="49">
        <v>3003</v>
      </c>
      <c r="V28" s="49"/>
      <c r="W28" s="47">
        <v>4</v>
      </c>
      <c r="X28" s="49"/>
      <c r="Y28" s="47"/>
      <c r="Z28" s="47"/>
      <c r="AA28" s="49">
        <f>SUM(AB28:AD28)</f>
        <v>-64</v>
      </c>
      <c r="AB28" s="49">
        <f>U28-G28</f>
        <v>-64</v>
      </c>
      <c r="AC28" s="49">
        <f t="shared" si="30"/>
        <v>0</v>
      </c>
      <c r="AD28" s="49">
        <f t="shared" si="31"/>
        <v>0</v>
      </c>
      <c r="AE28" s="49">
        <f t="shared" si="32"/>
        <v>0</v>
      </c>
      <c r="AF28" s="251" t="s">
        <v>788</v>
      </c>
      <c r="AG28" s="234"/>
    </row>
    <row r="29" spans="1:33" s="50" customFormat="1" ht="36" customHeight="1" x14ac:dyDescent="0.25">
      <c r="A29" s="85"/>
      <c r="B29" s="27" t="s">
        <v>549</v>
      </c>
      <c r="C29" s="47"/>
      <c r="D29" s="47"/>
      <c r="E29" s="47"/>
      <c r="F29" s="49">
        <f t="shared" si="16"/>
        <v>291</v>
      </c>
      <c r="G29" s="49">
        <f>291</f>
        <v>291</v>
      </c>
      <c r="H29" s="49"/>
      <c r="I29" s="47"/>
      <c r="J29" s="49"/>
      <c r="K29" s="47"/>
      <c r="L29" s="47"/>
      <c r="M29" s="49">
        <f t="shared" si="18"/>
        <v>0</v>
      </c>
      <c r="N29" s="49"/>
      <c r="O29" s="49"/>
      <c r="P29" s="49"/>
      <c r="Q29" s="49"/>
      <c r="R29" s="47"/>
      <c r="S29" s="47"/>
      <c r="T29" s="49">
        <f t="shared" si="21"/>
        <v>238</v>
      </c>
      <c r="U29" s="49">
        <v>238</v>
      </c>
      <c r="V29" s="49"/>
      <c r="W29" s="47"/>
      <c r="X29" s="49"/>
      <c r="Y29" s="47"/>
      <c r="Z29" s="47"/>
      <c r="AA29" s="49">
        <f t="shared" si="28"/>
        <v>-53</v>
      </c>
      <c r="AB29" s="49">
        <f t="shared" si="29"/>
        <v>-53</v>
      </c>
      <c r="AC29" s="49">
        <f t="shared" si="30"/>
        <v>0</v>
      </c>
      <c r="AD29" s="49">
        <f t="shared" si="31"/>
        <v>0</v>
      </c>
      <c r="AE29" s="49">
        <f t="shared" si="32"/>
        <v>0</v>
      </c>
      <c r="AF29" s="251"/>
      <c r="AG29" s="234"/>
    </row>
    <row r="30" spans="1:33" s="81" customFormat="1" ht="36" customHeight="1" x14ac:dyDescent="0.25">
      <c r="A30" s="84">
        <v>3</v>
      </c>
      <c r="B30" s="79" t="s">
        <v>551</v>
      </c>
      <c r="C30" s="78"/>
      <c r="D30" s="78"/>
      <c r="E30" s="78"/>
      <c r="F30" s="80">
        <f>SUM(F31:F40)</f>
        <v>167</v>
      </c>
      <c r="G30" s="80">
        <f>SUM(G31:G40)</f>
        <v>167</v>
      </c>
      <c r="H30" s="80">
        <f t="shared" ref="H30:AE30" si="56">SUM(H31:H40)</f>
        <v>0</v>
      </c>
      <c r="I30" s="80">
        <f t="shared" si="56"/>
        <v>0</v>
      </c>
      <c r="J30" s="80">
        <f t="shared" si="56"/>
        <v>0</v>
      </c>
      <c r="K30" s="80">
        <f t="shared" si="56"/>
        <v>0</v>
      </c>
      <c r="L30" s="80">
        <f t="shared" si="56"/>
        <v>0</v>
      </c>
      <c r="M30" s="80">
        <f>SUM(M31:M40)</f>
        <v>161</v>
      </c>
      <c r="N30" s="80">
        <f t="shared" si="56"/>
        <v>161</v>
      </c>
      <c r="O30" s="80">
        <f t="shared" si="56"/>
        <v>0</v>
      </c>
      <c r="P30" s="80">
        <f t="shared" si="56"/>
        <v>0</v>
      </c>
      <c r="Q30" s="80">
        <f t="shared" si="56"/>
        <v>0</v>
      </c>
      <c r="R30" s="80">
        <f t="shared" si="56"/>
        <v>0</v>
      </c>
      <c r="S30" s="80">
        <f t="shared" si="56"/>
        <v>0</v>
      </c>
      <c r="T30" s="80">
        <f t="shared" si="56"/>
        <v>161</v>
      </c>
      <c r="U30" s="80">
        <f t="shared" si="56"/>
        <v>161</v>
      </c>
      <c r="V30" s="80">
        <f t="shared" si="56"/>
        <v>0</v>
      </c>
      <c r="W30" s="80">
        <f t="shared" si="56"/>
        <v>0</v>
      </c>
      <c r="X30" s="80">
        <f t="shared" si="56"/>
        <v>0</v>
      </c>
      <c r="Y30" s="80">
        <f t="shared" si="56"/>
        <v>0</v>
      </c>
      <c r="Z30" s="80">
        <f t="shared" si="56"/>
        <v>0</v>
      </c>
      <c r="AA30" s="80">
        <f t="shared" si="56"/>
        <v>-6</v>
      </c>
      <c r="AB30" s="80">
        <f t="shared" si="56"/>
        <v>-6</v>
      </c>
      <c r="AC30" s="80">
        <f t="shared" si="56"/>
        <v>0</v>
      </c>
      <c r="AD30" s="80">
        <f t="shared" si="56"/>
        <v>0</v>
      </c>
      <c r="AE30" s="80">
        <f t="shared" si="56"/>
        <v>0</v>
      </c>
      <c r="AF30" s="251" t="s">
        <v>767</v>
      </c>
      <c r="AG30" s="235"/>
    </row>
    <row r="31" spans="1:33" s="50" customFormat="1" ht="36" customHeight="1" x14ac:dyDescent="0.25">
      <c r="A31" s="85"/>
      <c r="B31" s="27" t="s">
        <v>552</v>
      </c>
      <c r="C31" s="47"/>
      <c r="D31" s="47"/>
      <c r="E31" s="47"/>
      <c r="F31" s="49">
        <f t="shared" si="16"/>
        <v>20</v>
      </c>
      <c r="G31" s="49">
        <v>20</v>
      </c>
      <c r="H31" s="49"/>
      <c r="I31" s="47"/>
      <c r="J31" s="49"/>
      <c r="K31" s="47"/>
      <c r="L31" s="47"/>
      <c r="M31" s="49">
        <v>20</v>
      </c>
      <c r="N31" s="49">
        <v>20</v>
      </c>
      <c r="O31" s="49"/>
      <c r="P31" s="49"/>
      <c r="Q31" s="49"/>
      <c r="R31" s="47"/>
      <c r="S31" s="47"/>
      <c r="T31" s="49">
        <f t="shared" si="21"/>
        <v>20</v>
      </c>
      <c r="U31" s="49">
        <v>20</v>
      </c>
      <c r="V31" s="49"/>
      <c r="W31" s="47"/>
      <c r="X31" s="49"/>
      <c r="Y31" s="47"/>
      <c r="Z31" s="47"/>
      <c r="AA31" s="49">
        <f t="shared" ref="AA31" si="57">SUM(AB31:AD31)</f>
        <v>0</v>
      </c>
      <c r="AB31" s="49">
        <f t="shared" ref="AB31" si="58">U31-G31</f>
        <v>0</v>
      </c>
      <c r="AC31" s="49">
        <f t="shared" ref="AC31" si="59">V31-H31</f>
        <v>0</v>
      </c>
      <c r="AD31" s="49">
        <f t="shared" ref="AD31" si="60">W31-I31</f>
        <v>0</v>
      </c>
      <c r="AE31" s="49">
        <f t="shared" ref="AE31" si="61">X31-J31</f>
        <v>0</v>
      </c>
      <c r="AF31" s="251"/>
      <c r="AG31" s="234"/>
    </row>
    <row r="32" spans="1:33" s="50" customFormat="1" ht="37.5" customHeight="1" x14ac:dyDescent="0.25">
      <c r="A32" s="85"/>
      <c r="B32" s="27" t="s">
        <v>553</v>
      </c>
      <c r="C32" s="47"/>
      <c r="D32" s="47"/>
      <c r="E32" s="47"/>
      <c r="F32" s="49">
        <f t="shared" si="16"/>
        <v>16</v>
      </c>
      <c r="G32" s="49">
        <v>16</v>
      </c>
      <c r="H32" s="49"/>
      <c r="I32" s="47"/>
      <c r="J32" s="49"/>
      <c r="K32" s="47"/>
      <c r="L32" s="47"/>
      <c r="M32" s="49">
        <f t="shared" si="18"/>
        <v>14</v>
      </c>
      <c r="N32" s="49">
        <v>14</v>
      </c>
      <c r="O32" s="49"/>
      <c r="P32" s="49"/>
      <c r="Q32" s="49"/>
      <c r="R32" s="47"/>
      <c r="S32" s="47"/>
      <c r="T32" s="49">
        <f t="shared" si="21"/>
        <v>14</v>
      </c>
      <c r="U32" s="49">
        <v>14</v>
      </c>
      <c r="V32" s="49"/>
      <c r="W32" s="47"/>
      <c r="X32" s="49"/>
      <c r="Y32" s="47"/>
      <c r="Z32" s="47"/>
      <c r="AA32" s="49">
        <f t="shared" ref="AA32:AA40" si="62">SUM(AB32:AD32)</f>
        <v>-2</v>
      </c>
      <c r="AB32" s="49">
        <f t="shared" ref="AB32:AB40" si="63">U32-G32</f>
        <v>-2</v>
      </c>
      <c r="AC32" s="49">
        <f t="shared" ref="AC32:AC40" si="64">V32-H32</f>
        <v>0</v>
      </c>
      <c r="AD32" s="49">
        <f t="shared" ref="AD32:AD40" si="65">W32-I32</f>
        <v>0</v>
      </c>
      <c r="AE32" s="49">
        <f t="shared" ref="AE32:AE40" si="66">X32-J32</f>
        <v>0</v>
      </c>
      <c r="AF32" s="251"/>
      <c r="AG32" s="234"/>
    </row>
    <row r="33" spans="1:33" s="50" customFormat="1" ht="36" customHeight="1" x14ac:dyDescent="0.25">
      <c r="A33" s="85"/>
      <c r="B33" s="27" t="s">
        <v>554</v>
      </c>
      <c r="C33" s="47"/>
      <c r="D33" s="47"/>
      <c r="E33" s="47"/>
      <c r="F33" s="49">
        <f t="shared" si="16"/>
        <v>18</v>
      </c>
      <c r="G33" s="49">
        <v>18</v>
      </c>
      <c r="H33" s="49"/>
      <c r="I33" s="47"/>
      <c r="J33" s="49"/>
      <c r="K33" s="47"/>
      <c r="L33" s="47"/>
      <c r="M33" s="49">
        <f t="shared" si="18"/>
        <v>18</v>
      </c>
      <c r="N33" s="49">
        <v>18</v>
      </c>
      <c r="O33" s="49"/>
      <c r="P33" s="49"/>
      <c r="Q33" s="49"/>
      <c r="R33" s="47"/>
      <c r="S33" s="47"/>
      <c r="T33" s="49">
        <f t="shared" si="21"/>
        <v>18</v>
      </c>
      <c r="U33" s="49">
        <v>18</v>
      </c>
      <c r="V33" s="49"/>
      <c r="W33" s="47"/>
      <c r="X33" s="49"/>
      <c r="Y33" s="47"/>
      <c r="Z33" s="47"/>
      <c r="AA33" s="49">
        <f t="shared" si="62"/>
        <v>0</v>
      </c>
      <c r="AB33" s="49">
        <f t="shared" si="63"/>
        <v>0</v>
      </c>
      <c r="AC33" s="49">
        <f t="shared" si="64"/>
        <v>0</v>
      </c>
      <c r="AD33" s="49">
        <f t="shared" si="65"/>
        <v>0</v>
      </c>
      <c r="AE33" s="49">
        <f t="shared" si="66"/>
        <v>0</v>
      </c>
      <c r="AF33" s="251"/>
      <c r="AG33" s="234"/>
    </row>
    <row r="34" spans="1:33" s="50" customFormat="1" ht="36" customHeight="1" x14ac:dyDescent="0.25">
      <c r="A34" s="85"/>
      <c r="B34" s="27" t="s">
        <v>555</v>
      </c>
      <c r="C34" s="47"/>
      <c r="D34" s="47"/>
      <c r="E34" s="47"/>
      <c r="F34" s="49">
        <f t="shared" si="16"/>
        <v>24</v>
      </c>
      <c r="G34" s="49">
        <v>24</v>
      </c>
      <c r="H34" s="49"/>
      <c r="I34" s="47"/>
      <c r="J34" s="49"/>
      <c r="K34" s="47"/>
      <c r="L34" s="47"/>
      <c r="M34" s="49">
        <f t="shared" si="18"/>
        <v>28</v>
      </c>
      <c r="N34" s="49">
        <v>28</v>
      </c>
      <c r="O34" s="49"/>
      <c r="P34" s="49"/>
      <c r="Q34" s="49"/>
      <c r="R34" s="47"/>
      <c r="S34" s="47"/>
      <c r="T34" s="49">
        <f t="shared" si="21"/>
        <v>24</v>
      </c>
      <c r="U34" s="49">
        <v>24</v>
      </c>
      <c r="V34" s="49"/>
      <c r="W34" s="47"/>
      <c r="X34" s="49"/>
      <c r="Y34" s="47"/>
      <c r="Z34" s="47"/>
      <c r="AA34" s="49">
        <f t="shared" si="62"/>
        <v>0</v>
      </c>
      <c r="AB34" s="49">
        <f t="shared" si="63"/>
        <v>0</v>
      </c>
      <c r="AC34" s="49">
        <f t="shared" si="64"/>
        <v>0</v>
      </c>
      <c r="AD34" s="49">
        <f t="shared" si="65"/>
        <v>0</v>
      </c>
      <c r="AE34" s="49">
        <f t="shared" si="66"/>
        <v>0</v>
      </c>
      <c r="AF34" s="251"/>
      <c r="AG34" s="234"/>
    </row>
    <row r="35" spans="1:33" s="50" customFormat="1" ht="36" customHeight="1" x14ac:dyDescent="0.25">
      <c r="A35" s="85"/>
      <c r="B35" s="27" t="s">
        <v>556</v>
      </c>
      <c r="C35" s="47"/>
      <c r="D35" s="47"/>
      <c r="E35" s="47"/>
      <c r="F35" s="49">
        <f t="shared" si="16"/>
        <v>14</v>
      </c>
      <c r="G35" s="49">
        <v>14</v>
      </c>
      <c r="H35" s="49"/>
      <c r="I35" s="47"/>
      <c r="J35" s="49"/>
      <c r="K35" s="47"/>
      <c r="L35" s="47"/>
      <c r="M35" s="49">
        <f t="shared" si="18"/>
        <v>14</v>
      </c>
      <c r="N35" s="49">
        <v>14</v>
      </c>
      <c r="O35" s="49"/>
      <c r="P35" s="49"/>
      <c r="Q35" s="49"/>
      <c r="R35" s="47"/>
      <c r="S35" s="47"/>
      <c r="T35" s="49">
        <f t="shared" si="21"/>
        <v>14</v>
      </c>
      <c r="U35" s="49">
        <v>14</v>
      </c>
      <c r="V35" s="49"/>
      <c r="W35" s="47"/>
      <c r="X35" s="49"/>
      <c r="Y35" s="47"/>
      <c r="Z35" s="47"/>
      <c r="AA35" s="49">
        <f t="shared" si="62"/>
        <v>0</v>
      </c>
      <c r="AB35" s="49">
        <f t="shared" si="63"/>
        <v>0</v>
      </c>
      <c r="AC35" s="49">
        <f t="shared" si="64"/>
        <v>0</v>
      </c>
      <c r="AD35" s="49">
        <f t="shared" si="65"/>
        <v>0</v>
      </c>
      <c r="AE35" s="49">
        <f t="shared" si="66"/>
        <v>0</v>
      </c>
      <c r="AF35" s="251"/>
      <c r="AG35" s="234"/>
    </row>
    <row r="36" spans="1:33" s="50" customFormat="1" ht="46.5" customHeight="1" x14ac:dyDescent="0.25">
      <c r="A36" s="85"/>
      <c r="B36" s="27" t="s">
        <v>557</v>
      </c>
      <c r="C36" s="47"/>
      <c r="D36" s="47"/>
      <c r="E36" s="47"/>
      <c r="F36" s="49">
        <f t="shared" si="16"/>
        <v>16</v>
      </c>
      <c r="G36" s="49">
        <v>16</v>
      </c>
      <c r="H36" s="49"/>
      <c r="I36" s="47"/>
      <c r="J36" s="49"/>
      <c r="K36" s="47"/>
      <c r="L36" s="47"/>
      <c r="M36" s="49">
        <f t="shared" si="18"/>
        <v>15</v>
      </c>
      <c r="N36" s="49">
        <v>15</v>
      </c>
      <c r="O36" s="49"/>
      <c r="P36" s="49"/>
      <c r="Q36" s="49"/>
      <c r="R36" s="47"/>
      <c r="S36" s="47"/>
      <c r="T36" s="49">
        <f t="shared" si="21"/>
        <v>15</v>
      </c>
      <c r="U36" s="49">
        <v>15</v>
      </c>
      <c r="V36" s="49"/>
      <c r="W36" s="47"/>
      <c r="X36" s="49"/>
      <c r="Y36" s="47"/>
      <c r="Z36" s="47"/>
      <c r="AA36" s="49">
        <f t="shared" si="62"/>
        <v>-1</v>
      </c>
      <c r="AB36" s="49">
        <f t="shared" si="63"/>
        <v>-1</v>
      </c>
      <c r="AC36" s="49">
        <f t="shared" si="64"/>
        <v>0</v>
      </c>
      <c r="AD36" s="49">
        <f t="shared" si="65"/>
        <v>0</v>
      </c>
      <c r="AE36" s="49">
        <f t="shared" si="66"/>
        <v>0</v>
      </c>
      <c r="AF36" s="251"/>
      <c r="AG36" s="234"/>
    </row>
    <row r="37" spans="1:33" s="50" customFormat="1" ht="36" customHeight="1" x14ac:dyDescent="0.25">
      <c r="A37" s="85"/>
      <c r="B37" s="27" t="s">
        <v>558</v>
      </c>
      <c r="C37" s="47"/>
      <c r="D37" s="47"/>
      <c r="E37" s="47"/>
      <c r="F37" s="49">
        <f t="shared" si="16"/>
        <v>10</v>
      </c>
      <c r="G37" s="49">
        <v>10</v>
      </c>
      <c r="H37" s="49"/>
      <c r="I37" s="47"/>
      <c r="J37" s="49"/>
      <c r="K37" s="47"/>
      <c r="L37" s="47"/>
      <c r="M37" s="49">
        <f t="shared" si="18"/>
        <v>6</v>
      </c>
      <c r="N37" s="49">
        <v>6</v>
      </c>
      <c r="O37" s="49"/>
      <c r="P37" s="49"/>
      <c r="Q37" s="49"/>
      <c r="R37" s="47"/>
      <c r="S37" s="47"/>
      <c r="T37" s="49">
        <f t="shared" si="21"/>
        <v>10</v>
      </c>
      <c r="U37" s="49">
        <v>10</v>
      </c>
      <c r="V37" s="49"/>
      <c r="W37" s="47"/>
      <c r="X37" s="49"/>
      <c r="Y37" s="47"/>
      <c r="Z37" s="47"/>
      <c r="AA37" s="49">
        <f t="shared" si="62"/>
        <v>0</v>
      </c>
      <c r="AB37" s="49">
        <f t="shared" si="63"/>
        <v>0</v>
      </c>
      <c r="AC37" s="49">
        <f t="shared" si="64"/>
        <v>0</v>
      </c>
      <c r="AD37" s="49">
        <f t="shared" si="65"/>
        <v>0</v>
      </c>
      <c r="AE37" s="49">
        <f t="shared" si="66"/>
        <v>0</v>
      </c>
      <c r="AF37" s="251"/>
      <c r="AG37" s="234"/>
    </row>
    <row r="38" spans="1:33" s="50" customFormat="1" ht="39.75" customHeight="1" x14ac:dyDescent="0.25">
      <c r="A38" s="85"/>
      <c r="B38" s="27" t="s">
        <v>559</v>
      </c>
      <c r="C38" s="47"/>
      <c r="D38" s="47"/>
      <c r="E38" s="47"/>
      <c r="F38" s="49">
        <f t="shared" si="16"/>
        <v>23</v>
      </c>
      <c r="G38" s="49">
        <v>23</v>
      </c>
      <c r="H38" s="49"/>
      <c r="I38" s="47"/>
      <c r="J38" s="49"/>
      <c r="K38" s="47"/>
      <c r="L38" s="47"/>
      <c r="M38" s="49">
        <f t="shared" si="18"/>
        <v>20</v>
      </c>
      <c r="N38" s="49">
        <v>20</v>
      </c>
      <c r="O38" s="49"/>
      <c r="P38" s="49"/>
      <c r="Q38" s="49"/>
      <c r="R38" s="47"/>
      <c r="S38" s="47"/>
      <c r="T38" s="49">
        <f t="shared" si="21"/>
        <v>20</v>
      </c>
      <c r="U38" s="49">
        <v>20</v>
      </c>
      <c r="V38" s="49"/>
      <c r="W38" s="47"/>
      <c r="X38" s="49"/>
      <c r="Y38" s="47"/>
      <c r="Z38" s="47"/>
      <c r="AA38" s="49">
        <f t="shared" si="62"/>
        <v>-3</v>
      </c>
      <c r="AB38" s="49">
        <f t="shared" si="63"/>
        <v>-3</v>
      </c>
      <c r="AC38" s="49">
        <f t="shared" si="64"/>
        <v>0</v>
      </c>
      <c r="AD38" s="49">
        <f t="shared" si="65"/>
        <v>0</v>
      </c>
      <c r="AE38" s="49">
        <f t="shared" si="66"/>
        <v>0</v>
      </c>
      <c r="AF38" s="251"/>
      <c r="AG38" s="234"/>
    </row>
    <row r="39" spans="1:33" s="50" customFormat="1" ht="39.75" customHeight="1" x14ac:dyDescent="0.25">
      <c r="A39" s="85"/>
      <c r="B39" s="27" t="s">
        <v>560</v>
      </c>
      <c r="C39" s="47"/>
      <c r="D39" s="47"/>
      <c r="E39" s="47"/>
      <c r="F39" s="49">
        <f t="shared" si="16"/>
        <v>16</v>
      </c>
      <c r="G39" s="49">
        <v>16</v>
      </c>
      <c r="H39" s="49"/>
      <c r="I39" s="47"/>
      <c r="J39" s="49"/>
      <c r="K39" s="47"/>
      <c r="L39" s="47"/>
      <c r="M39" s="49">
        <f t="shared" si="18"/>
        <v>16</v>
      </c>
      <c r="N39" s="49">
        <v>16</v>
      </c>
      <c r="O39" s="49"/>
      <c r="P39" s="49"/>
      <c r="Q39" s="49"/>
      <c r="R39" s="47"/>
      <c r="S39" s="47"/>
      <c r="T39" s="49">
        <f t="shared" si="21"/>
        <v>16</v>
      </c>
      <c r="U39" s="49">
        <v>16</v>
      </c>
      <c r="V39" s="49"/>
      <c r="W39" s="47"/>
      <c r="X39" s="49"/>
      <c r="Y39" s="47"/>
      <c r="Z39" s="47"/>
      <c r="AA39" s="49">
        <f t="shared" si="62"/>
        <v>0</v>
      </c>
      <c r="AB39" s="49">
        <f t="shared" si="63"/>
        <v>0</v>
      </c>
      <c r="AC39" s="49">
        <f t="shared" si="64"/>
        <v>0</v>
      </c>
      <c r="AD39" s="49">
        <f t="shared" si="65"/>
        <v>0</v>
      </c>
      <c r="AE39" s="49">
        <f t="shared" si="66"/>
        <v>0</v>
      </c>
      <c r="AF39" s="251"/>
      <c r="AG39" s="234"/>
    </row>
    <row r="40" spans="1:33" s="50" customFormat="1" ht="35.25" customHeight="1" x14ac:dyDescent="0.25">
      <c r="A40" s="85"/>
      <c r="B40" s="27" t="s">
        <v>561</v>
      </c>
      <c r="C40" s="47"/>
      <c r="D40" s="47"/>
      <c r="E40" s="47"/>
      <c r="F40" s="49">
        <f t="shared" si="16"/>
        <v>10</v>
      </c>
      <c r="G40" s="49">
        <v>10</v>
      </c>
      <c r="H40" s="49"/>
      <c r="I40" s="47"/>
      <c r="J40" s="49"/>
      <c r="K40" s="47"/>
      <c r="L40" s="47"/>
      <c r="M40" s="49">
        <f t="shared" si="18"/>
        <v>10</v>
      </c>
      <c r="N40" s="49">
        <v>10</v>
      </c>
      <c r="O40" s="49"/>
      <c r="P40" s="49"/>
      <c r="Q40" s="49"/>
      <c r="R40" s="47"/>
      <c r="S40" s="47"/>
      <c r="T40" s="49">
        <f t="shared" si="21"/>
        <v>10</v>
      </c>
      <c r="U40" s="49">
        <v>10</v>
      </c>
      <c r="V40" s="49"/>
      <c r="W40" s="47"/>
      <c r="X40" s="49"/>
      <c r="Y40" s="47"/>
      <c r="Z40" s="47"/>
      <c r="AA40" s="49">
        <f t="shared" si="62"/>
        <v>0</v>
      </c>
      <c r="AB40" s="49">
        <f t="shared" si="63"/>
        <v>0</v>
      </c>
      <c r="AC40" s="49">
        <f t="shared" si="64"/>
        <v>0</v>
      </c>
      <c r="AD40" s="49">
        <f t="shared" si="65"/>
        <v>0</v>
      </c>
      <c r="AE40" s="49">
        <f t="shared" si="66"/>
        <v>0</v>
      </c>
      <c r="AF40" s="251"/>
      <c r="AG40" s="234"/>
    </row>
    <row r="41" spans="1:33" s="81" customFormat="1" ht="47.25" customHeight="1" x14ac:dyDescent="0.25">
      <c r="A41" s="84">
        <v>4</v>
      </c>
      <c r="B41" s="79" t="s">
        <v>781</v>
      </c>
      <c r="C41" s="78"/>
      <c r="D41" s="78"/>
      <c r="E41" s="78"/>
      <c r="F41" s="80">
        <f t="shared" si="16"/>
        <v>19</v>
      </c>
      <c r="G41" s="80">
        <v>19</v>
      </c>
      <c r="H41" s="80"/>
      <c r="I41" s="78"/>
      <c r="J41" s="80"/>
      <c r="K41" s="78"/>
      <c r="L41" s="78"/>
      <c r="M41" s="80">
        <f t="shared" si="18"/>
        <v>19</v>
      </c>
      <c r="N41" s="80">
        <v>19</v>
      </c>
      <c r="O41" s="80"/>
      <c r="P41" s="80"/>
      <c r="Q41" s="80"/>
      <c r="R41" s="78"/>
      <c r="S41" s="78"/>
      <c r="T41" s="80">
        <f t="shared" si="21"/>
        <v>19</v>
      </c>
      <c r="U41" s="80">
        <v>19</v>
      </c>
      <c r="V41" s="80"/>
      <c r="W41" s="78"/>
      <c r="X41" s="80"/>
      <c r="Y41" s="78"/>
      <c r="Z41" s="78"/>
      <c r="AA41" s="80">
        <f t="shared" ref="AA41" si="67">SUM(AB41:AD41)</f>
        <v>0</v>
      </c>
      <c r="AB41" s="80">
        <f t="shared" ref="AB41" si="68">U41-G41</f>
        <v>0</v>
      </c>
      <c r="AC41" s="80">
        <f t="shared" ref="AC41" si="69">V41-H41</f>
        <v>0</v>
      </c>
      <c r="AD41" s="80">
        <f t="shared" ref="AD41" si="70">W41-I41</f>
        <v>0</v>
      </c>
      <c r="AE41" s="80">
        <f t="shared" ref="AE41" si="71">X41-J41</f>
        <v>0</v>
      </c>
      <c r="AF41" s="252"/>
      <c r="AG41" s="235"/>
    </row>
    <row r="42" spans="1:33" s="185" customFormat="1" ht="28.5" customHeight="1" x14ac:dyDescent="0.25">
      <c r="A42" s="183" t="s">
        <v>2</v>
      </c>
      <c r="B42" s="184" t="s">
        <v>658</v>
      </c>
      <c r="C42" s="80"/>
      <c r="D42" s="80"/>
      <c r="E42" s="80"/>
      <c r="F42" s="80">
        <f t="shared" ref="F42:AE42" si="72">F43+F56</f>
        <v>4741</v>
      </c>
      <c r="G42" s="80">
        <f t="shared" si="72"/>
        <v>4666</v>
      </c>
      <c r="H42" s="80">
        <f t="shared" si="72"/>
        <v>0</v>
      </c>
      <c r="I42" s="80">
        <f t="shared" si="72"/>
        <v>75</v>
      </c>
      <c r="J42" s="80">
        <f t="shared" si="72"/>
        <v>0</v>
      </c>
      <c r="K42" s="80">
        <f t="shared" si="72"/>
        <v>0</v>
      </c>
      <c r="L42" s="80">
        <f t="shared" si="72"/>
        <v>0</v>
      </c>
      <c r="M42" s="80">
        <f t="shared" si="72"/>
        <v>4531</v>
      </c>
      <c r="N42" s="80">
        <f t="shared" si="72"/>
        <v>4459</v>
      </c>
      <c r="O42" s="80">
        <f t="shared" si="72"/>
        <v>0</v>
      </c>
      <c r="P42" s="80">
        <f t="shared" si="72"/>
        <v>72</v>
      </c>
      <c r="Q42" s="80">
        <f t="shared" si="72"/>
        <v>0</v>
      </c>
      <c r="R42" s="80">
        <f t="shared" si="72"/>
        <v>0</v>
      </c>
      <c r="S42" s="80">
        <f t="shared" si="72"/>
        <v>0</v>
      </c>
      <c r="T42" s="80">
        <f t="shared" si="72"/>
        <v>4147</v>
      </c>
      <c r="U42" s="80">
        <f t="shared" si="72"/>
        <v>4086</v>
      </c>
      <c r="V42" s="80">
        <f t="shared" si="72"/>
        <v>0</v>
      </c>
      <c r="W42" s="80">
        <f t="shared" si="72"/>
        <v>61</v>
      </c>
      <c r="X42" s="80">
        <f t="shared" si="72"/>
        <v>95</v>
      </c>
      <c r="Y42" s="80">
        <f t="shared" si="72"/>
        <v>95</v>
      </c>
      <c r="Z42" s="80">
        <f t="shared" si="72"/>
        <v>0</v>
      </c>
      <c r="AA42" s="80">
        <f t="shared" si="72"/>
        <v>-594</v>
      </c>
      <c r="AB42" s="80">
        <f t="shared" si="72"/>
        <v>-580</v>
      </c>
      <c r="AC42" s="80">
        <f t="shared" si="72"/>
        <v>0</v>
      </c>
      <c r="AD42" s="80">
        <f t="shared" si="72"/>
        <v>-14</v>
      </c>
      <c r="AE42" s="80">
        <f t="shared" si="72"/>
        <v>95</v>
      </c>
      <c r="AF42" s="248"/>
      <c r="AG42" s="231"/>
    </row>
    <row r="43" spans="1:33" s="68" customFormat="1" ht="25.5" customHeight="1" x14ac:dyDescent="0.25">
      <c r="A43" s="76">
        <v>1</v>
      </c>
      <c r="B43" s="72" t="s">
        <v>659</v>
      </c>
      <c r="C43" s="67"/>
      <c r="D43" s="67"/>
      <c r="E43" s="67"/>
      <c r="F43" s="67">
        <f t="shared" ref="F43:AE43" si="73">F44+F52</f>
        <v>1375</v>
      </c>
      <c r="G43" s="67">
        <f t="shared" si="73"/>
        <v>1339</v>
      </c>
      <c r="H43" s="67">
        <f t="shared" si="73"/>
        <v>0</v>
      </c>
      <c r="I43" s="67">
        <f t="shared" si="73"/>
        <v>36</v>
      </c>
      <c r="J43" s="67">
        <f t="shared" si="73"/>
        <v>0</v>
      </c>
      <c r="K43" s="67">
        <f t="shared" si="73"/>
        <v>0</v>
      </c>
      <c r="L43" s="67">
        <f t="shared" si="73"/>
        <v>0</v>
      </c>
      <c r="M43" s="67">
        <f t="shared" si="73"/>
        <v>1302</v>
      </c>
      <c r="N43" s="67">
        <f t="shared" si="73"/>
        <v>1268</v>
      </c>
      <c r="O43" s="67">
        <f t="shared" si="73"/>
        <v>0</v>
      </c>
      <c r="P43" s="67">
        <f>P44+P52</f>
        <v>34</v>
      </c>
      <c r="Q43" s="67">
        <f t="shared" si="73"/>
        <v>0</v>
      </c>
      <c r="R43" s="67">
        <f t="shared" si="73"/>
        <v>0</v>
      </c>
      <c r="S43" s="67">
        <f t="shared" si="73"/>
        <v>0</v>
      </c>
      <c r="T43" s="67">
        <f t="shared" si="73"/>
        <v>427</v>
      </c>
      <c r="U43" s="67">
        <f t="shared" si="73"/>
        <v>405</v>
      </c>
      <c r="V43" s="67">
        <f t="shared" si="73"/>
        <v>0</v>
      </c>
      <c r="W43" s="67">
        <f t="shared" si="73"/>
        <v>22</v>
      </c>
      <c r="X43" s="67">
        <f t="shared" si="73"/>
        <v>0</v>
      </c>
      <c r="Y43" s="67">
        <f t="shared" si="73"/>
        <v>0</v>
      </c>
      <c r="Z43" s="67">
        <f t="shared" si="73"/>
        <v>0</v>
      </c>
      <c r="AA43" s="67">
        <f t="shared" si="73"/>
        <v>-948</v>
      </c>
      <c r="AB43" s="67">
        <f t="shared" si="73"/>
        <v>-934</v>
      </c>
      <c r="AC43" s="67">
        <f t="shared" si="73"/>
        <v>0</v>
      </c>
      <c r="AD43" s="67">
        <f t="shared" si="73"/>
        <v>-14</v>
      </c>
      <c r="AE43" s="67">
        <f t="shared" si="73"/>
        <v>0</v>
      </c>
      <c r="AF43" s="253"/>
      <c r="AG43" s="236"/>
    </row>
    <row r="44" spans="1:33" s="75" customFormat="1" ht="25.5" customHeight="1" x14ac:dyDescent="0.25">
      <c r="A44" s="77" t="s">
        <v>261</v>
      </c>
      <c r="B44" s="74" t="s">
        <v>28</v>
      </c>
      <c r="C44" s="73"/>
      <c r="D44" s="73"/>
      <c r="E44" s="73"/>
      <c r="F44" s="73">
        <f>SUM(F45:F51)</f>
        <v>1176</v>
      </c>
      <c r="G44" s="73">
        <f t="shared" ref="G44:AD44" si="74">SUM(G45:G51)</f>
        <v>1150</v>
      </c>
      <c r="H44" s="73">
        <f t="shared" si="74"/>
        <v>0</v>
      </c>
      <c r="I44" s="73">
        <f t="shared" si="74"/>
        <v>26</v>
      </c>
      <c r="J44" s="73">
        <f t="shared" si="74"/>
        <v>0</v>
      </c>
      <c r="K44" s="73">
        <f t="shared" si="74"/>
        <v>0</v>
      </c>
      <c r="L44" s="73">
        <f t="shared" si="74"/>
        <v>0</v>
      </c>
      <c r="M44" s="73">
        <f t="shared" si="74"/>
        <v>1117</v>
      </c>
      <c r="N44" s="73">
        <f t="shared" si="74"/>
        <v>1090</v>
      </c>
      <c r="O44" s="73">
        <f t="shared" si="74"/>
        <v>0</v>
      </c>
      <c r="P44" s="73">
        <f>SUM(P45:P51)</f>
        <v>27</v>
      </c>
      <c r="Q44" s="73">
        <f t="shared" si="74"/>
        <v>0</v>
      </c>
      <c r="R44" s="73">
        <f t="shared" si="74"/>
        <v>0</v>
      </c>
      <c r="S44" s="73">
        <f t="shared" si="74"/>
        <v>0</v>
      </c>
      <c r="T44" s="73">
        <f t="shared" si="74"/>
        <v>236</v>
      </c>
      <c r="U44" s="73">
        <f t="shared" si="74"/>
        <v>222</v>
      </c>
      <c r="V44" s="73">
        <f t="shared" si="74"/>
        <v>0</v>
      </c>
      <c r="W44" s="73">
        <f t="shared" si="74"/>
        <v>14</v>
      </c>
      <c r="X44" s="73">
        <f t="shared" si="74"/>
        <v>0</v>
      </c>
      <c r="Y44" s="73">
        <f t="shared" si="74"/>
        <v>0</v>
      </c>
      <c r="Z44" s="73">
        <f t="shared" si="74"/>
        <v>0</v>
      </c>
      <c r="AA44" s="73">
        <f t="shared" si="74"/>
        <v>-940</v>
      </c>
      <c r="AB44" s="73">
        <f t="shared" si="74"/>
        <v>-928</v>
      </c>
      <c r="AC44" s="73">
        <f t="shared" si="74"/>
        <v>0</v>
      </c>
      <c r="AD44" s="73">
        <f t="shared" si="74"/>
        <v>-12</v>
      </c>
      <c r="AE44" s="73">
        <f t="shared" ref="AE44" si="75">SUM(AE48:AE51)</f>
        <v>0</v>
      </c>
      <c r="AF44" s="254"/>
      <c r="AG44" s="237"/>
    </row>
    <row r="45" spans="1:33" s="196" customFormat="1" ht="25.5" customHeight="1" x14ac:dyDescent="0.25">
      <c r="A45" s="193">
        <v>1</v>
      </c>
      <c r="B45" s="194" t="s">
        <v>205</v>
      </c>
      <c r="C45" s="315" t="s">
        <v>75</v>
      </c>
      <c r="D45" s="315" t="s">
        <v>196</v>
      </c>
      <c r="E45" s="316" t="s">
        <v>221</v>
      </c>
      <c r="F45" s="26">
        <f t="shared" ref="F45:F47" si="76">SUM(G45:I45)</f>
        <v>677</v>
      </c>
      <c r="G45" s="26">
        <v>666</v>
      </c>
      <c r="H45" s="26"/>
      <c r="I45" s="195">
        <v>11</v>
      </c>
      <c r="J45" s="26">
        <f t="shared" ref="J45:J47" si="77">SUM(K45:L45)</f>
        <v>0</v>
      </c>
      <c r="K45" s="47"/>
      <c r="L45" s="48"/>
      <c r="M45" s="26">
        <f t="shared" ref="M45:M47" si="78">SUM(N45:P45)</f>
        <v>645</v>
      </c>
      <c r="N45" s="26">
        <v>634</v>
      </c>
      <c r="O45" s="26"/>
      <c r="P45" s="26">
        <v>11</v>
      </c>
      <c r="Q45" s="26"/>
      <c r="R45" s="48"/>
      <c r="S45" s="48"/>
      <c r="T45" s="26"/>
      <c r="U45" s="26"/>
      <c r="V45" s="26"/>
      <c r="W45" s="195"/>
      <c r="X45" s="26"/>
      <c r="Y45" s="48"/>
      <c r="Z45" s="48"/>
      <c r="AA45" s="26">
        <f t="shared" ref="AA45:AA47" si="79">SUM(AB45:AD45)</f>
        <v>-677</v>
      </c>
      <c r="AB45" s="26">
        <f t="shared" ref="AB45:AE47" si="80">U45-G45</f>
        <v>-666</v>
      </c>
      <c r="AC45" s="26">
        <f t="shared" si="80"/>
        <v>0</v>
      </c>
      <c r="AD45" s="26">
        <f t="shared" si="80"/>
        <v>-11</v>
      </c>
      <c r="AE45" s="26">
        <f t="shared" si="80"/>
        <v>0</v>
      </c>
      <c r="AF45" s="255" t="s">
        <v>810</v>
      </c>
      <c r="AG45" s="238"/>
    </row>
    <row r="46" spans="1:33" s="50" customFormat="1" ht="25.5" customHeight="1" x14ac:dyDescent="0.25">
      <c r="A46" s="193">
        <v>2</v>
      </c>
      <c r="B46" s="194" t="s">
        <v>206</v>
      </c>
      <c r="C46" s="197" t="s">
        <v>75</v>
      </c>
      <c r="D46" s="197" t="s">
        <v>196</v>
      </c>
      <c r="E46" s="198" t="s">
        <v>221</v>
      </c>
      <c r="F46" s="26">
        <f t="shared" si="76"/>
        <v>154</v>
      </c>
      <c r="G46" s="26">
        <v>153</v>
      </c>
      <c r="H46" s="26"/>
      <c r="I46" s="26">
        <v>1</v>
      </c>
      <c r="J46" s="26">
        <f t="shared" si="77"/>
        <v>0</v>
      </c>
      <c r="K46" s="47"/>
      <c r="L46" s="47"/>
      <c r="M46" s="26">
        <f t="shared" si="78"/>
        <v>150</v>
      </c>
      <c r="N46" s="26">
        <v>149</v>
      </c>
      <c r="O46" s="26"/>
      <c r="P46" s="26">
        <v>1</v>
      </c>
      <c r="Q46" s="26"/>
      <c r="R46" s="47"/>
      <c r="S46" s="47"/>
      <c r="T46" s="26"/>
      <c r="U46" s="26"/>
      <c r="V46" s="26"/>
      <c r="W46" s="26"/>
      <c r="X46" s="26"/>
      <c r="Y46" s="47"/>
      <c r="Z46" s="47"/>
      <c r="AA46" s="26">
        <f t="shared" si="79"/>
        <v>-154</v>
      </c>
      <c r="AB46" s="26">
        <f t="shared" si="80"/>
        <v>-153</v>
      </c>
      <c r="AC46" s="26">
        <f t="shared" si="80"/>
        <v>0</v>
      </c>
      <c r="AD46" s="26">
        <f t="shared" si="80"/>
        <v>-1</v>
      </c>
      <c r="AE46" s="26">
        <f t="shared" si="80"/>
        <v>0</v>
      </c>
      <c r="AF46" s="255" t="s">
        <v>810</v>
      </c>
      <c r="AG46" s="234"/>
    </row>
    <row r="47" spans="1:33" s="50" customFormat="1" ht="25.5" customHeight="1" x14ac:dyDescent="0.25">
      <c r="A47" s="193">
        <v>3</v>
      </c>
      <c r="B47" s="194" t="s">
        <v>655</v>
      </c>
      <c r="C47" s="197" t="s">
        <v>75</v>
      </c>
      <c r="D47" s="197" t="s">
        <v>196</v>
      </c>
      <c r="E47" s="198" t="s">
        <v>221</v>
      </c>
      <c r="F47" s="26">
        <f t="shared" si="76"/>
        <v>99</v>
      </c>
      <c r="G47" s="26">
        <v>97</v>
      </c>
      <c r="H47" s="26"/>
      <c r="I47" s="201">
        <v>2</v>
      </c>
      <c r="J47" s="26">
        <f t="shared" si="77"/>
        <v>0</v>
      </c>
      <c r="K47" s="48"/>
      <c r="L47" s="47"/>
      <c r="M47" s="26">
        <f t="shared" si="78"/>
        <v>98</v>
      </c>
      <c r="N47" s="26">
        <v>97</v>
      </c>
      <c r="O47" s="26"/>
      <c r="P47" s="26">
        <v>1</v>
      </c>
      <c r="Q47" s="26"/>
      <c r="R47" s="47"/>
      <c r="S47" s="47"/>
      <c r="T47" s="26"/>
      <c r="U47" s="26"/>
      <c r="V47" s="26"/>
      <c r="W47" s="201"/>
      <c r="X47" s="26"/>
      <c r="Y47" s="47"/>
      <c r="Z47" s="47"/>
      <c r="AA47" s="26">
        <f t="shared" si="79"/>
        <v>-99</v>
      </c>
      <c r="AB47" s="26">
        <f t="shared" si="80"/>
        <v>-97</v>
      </c>
      <c r="AC47" s="26">
        <f t="shared" si="80"/>
        <v>0</v>
      </c>
      <c r="AD47" s="26">
        <f t="shared" si="80"/>
        <v>-2</v>
      </c>
      <c r="AE47" s="26">
        <f t="shared" si="80"/>
        <v>0</v>
      </c>
      <c r="AF47" s="255" t="s">
        <v>810</v>
      </c>
      <c r="AG47" s="234"/>
    </row>
    <row r="48" spans="1:33" s="50" customFormat="1" ht="32.25" customHeight="1" x14ac:dyDescent="0.25">
      <c r="A48" s="193">
        <v>4</v>
      </c>
      <c r="B48" s="199" t="s">
        <v>656</v>
      </c>
      <c r="C48" s="197" t="s">
        <v>75</v>
      </c>
      <c r="D48" s="197" t="s">
        <v>196</v>
      </c>
      <c r="E48" s="200" t="s">
        <v>222</v>
      </c>
      <c r="F48" s="49">
        <f t="shared" si="16"/>
        <v>61</v>
      </c>
      <c r="G48" s="49">
        <v>59</v>
      </c>
      <c r="H48" s="49"/>
      <c r="I48" s="26">
        <v>2</v>
      </c>
      <c r="J48" s="49">
        <f t="shared" si="17"/>
        <v>0</v>
      </c>
      <c r="K48" s="47"/>
      <c r="L48" s="47"/>
      <c r="M48" s="49">
        <f t="shared" si="18"/>
        <v>51</v>
      </c>
      <c r="N48" s="49">
        <v>48</v>
      </c>
      <c r="O48" s="49"/>
      <c r="P48" s="49">
        <v>3</v>
      </c>
      <c r="Q48" s="49">
        <f t="shared" si="20"/>
        <v>0</v>
      </c>
      <c r="R48" s="47"/>
      <c r="S48" s="47"/>
      <c r="T48" s="49">
        <f t="shared" si="21"/>
        <v>51</v>
      </c>
      <c r="U48" s="49">
        <v>48</v>
      </c>
      <c r="V48" s="49"/>
      <c r="W48" s="26">
        <v>3</v>
      </c>
      <c r="X48" s="49">
        <f t="shared" si="22"/>
        <v>0</v>
      </c>
      <c r="Y48" s="195"/>
      <c r="Z48" s="195"/>
      <c r="AA48" s="49">
        <f t="shared" si="23"/>
        <v>-10</v>
      </c>
      <c r="AB48" s="49">
        <f t="shared" si="24"/>
        <v>-11</v>
      </c>
      <c r="AC48" s="49">
        <f t="shared" si="25"/>
        <v>0</v>
      </c>
      <c r="AD48" s="49">
        <f t="shared" si="26"/>
        <v>1</v>
      </c>
      <c r="AE48" s="49">
        <f t="shared" si="27"/>
        <v>0</v>
      </c>
      <c r="AF48" s="251"/>
      <c r="AG48" s="234"/>
    </row>
    <row r="49" spans="1:33" s="50" customFormat="1" ht="26.25" customHeight="1" x14ac:dyDescent="0.25">
      <c r="A49" s="193">
        <v>5</v>
      </c>
      <c r="B49" s="199" t="s">
        <v>566</v>
      </c>
      <c r="C49" s="197" t="s">
        <v>75</v>
      </c>
      <c r="D49" s="197" t="s">
        <v>196</v>
      </c>
      <c r="E49" s="200" t="s">
        <v>222</v>
      </c>
      <c r="F49" s="49">
        <f t="shared" si="16"/>
        <v>92</v>
      </c>
      <c r="G49" s="49">
        <v>88</v>
      </c>
      <c r="H49" s="49"/>
      <c r="I49" s="26">
        <v>4</v>
      </c>
      <c r="J49" s="49">
        <f t="shared" si="17"/>
        <v>0</v>
      </c>
      <c r="K49" s="47"/>
      <c r="L49" s="47"/>
      <c r="M49" s="49">
        <f t="shared" si="18"/>
        <v>91</v>
      </c>
      <c r="N49" s="49">
        <v>87</v>
      </c>
      <c r="O49" s="49"/>
      <c r="P49" s="49">
        <v>4</v>
      </c>
      <c r="Q49" s="49">
        <f t="shared" si="20"/>
        <v>0</v>
      </c>
      <c r="R49" s="47"/>
      <c r="S49" s="47"/>
      <c r="T49" s="49">
        <f t="shared" si="21"/>
        <v>92</v>
      </c>
      <c r="U49" s="49">
        <v>88</v>
      </c>
      <c r="V49" s="49"/>
      <c r="W49" s="26">
        <v>4</v>
      </c>
      <c r="X49" s="49">
        <f t="shared" si="22"/>
        <v>0</v>
      </c>
      <c r="Y49" s="47"/>
      <c r="Z49" s="47"/>
      <c r="AA49" s="49">
        <f t="shared" si="23"/>
        <v>0</v>
      </c>
      <c r="AB49" s="49">
        <f t="shared" si="24"/>
        <v>0</v>
      </c>
      <c r="AC49" s="49">
        <f t="shared" si="25"/>
        <v>0</v>
      </c>
      <c r="AD49" s="49">
        <f t="shared" si="26"/>
        <v>0</v>
      </c>
      <c r="AE49" s="49">
        <f t="shared" si="27"/>
        <v>0</v>
      </c>
      <c r="AF49" s="251"/>
      <c r="AG49" s="234"/>
    </row>
    <row r="50" spans="1:33" s="196" customFormat="1" ht="26.25" customHeight="1" x14ac:dyDescent="0.25">
      <c r="A50" s="193">
        <v>6</v>
      </c>
      <c r="B50" s="194" t="s">
        <v>208</v>
      </c>
      <c r="C50" s="197" t="s">
        <v>75</v>
      </c>
      <c r="D50" s="197" t="s">
        <v>196</v>
      </c>
      <c r="E50" s="200" t="s">
        <v>222</v>
      </c>
      <c r="F50" s="49">
        <f t="shared" si="16"/>
        <v>58</v>
      </c>
      <c r="G50" s="49">
        <v>53</v>
      </c>
      <c r="H50" s="49"/>
      <c r="I50" s="26">
        <v>5</v>
      </c>
      <c r="J50" s="49">
        <f t="shared" si="17"/>
        <v>0</v>
      </c>
      <c r="K50" s="48"/>
      <c r="L50" s="48"/>
      <c r="M50" s="49">
        <f t="shared" si="18"/>
        <v>50</v>
      </c>
      <c r="N50" s="49">
        <v>44</v>
      </c>
      <c r="O50" s="49"/>
      <c r="P50" s="49">
        <v>6</v>
      </c>
      <c r="Q50" s="49">
        <f t="shared" si="20"/>
        <v>0</v>
      </c>
      <c r="R50" s="48"/>
      <c r="S50" s="48"/>
      <c r="T50" s="49">
        <f t="shared" si="21"/>
        <v>58</v>
      </c>
      <c r="U50" s="49">
        <v>52</v>
      </c>
      <c r="V50" s="49"/>
      <c r="W50" s="26">
        <v>6</v>
      </c>
      <c r="X50" s="49">
        <f t="shared" si="22"/>
        <v>0</v>
      </c>
      <c r="Y50" s="195"/>
      <c r="Z50" s="48"/>
      <c r="AA50" s="49">
        <f t="shared" si="23"/>
        <v>0</v>
      </c>
      <c r="AB50" s="49">
        <f t="shared" si="24"/>
        <v>-1</v>
      </c>
      <c r="AC50" s="49">
        <f t="shared" si="25"/>
        <v>0</v>
      </c>
      <c r="AD50" s="49">
        <f t="shared" si="26"/>
        <v>1</v>
      </c>
      <c r="AE50" s="49">
        <f t="shared" si="27"/>
        <v>0</v>
      </c>
      <c r="AF50" s="255"/>
      <c r="AG50" s="238"/>
    </row>
    <row r="51" spans="1:33" s="196" customFormat="1" ht="26.25" customHeight="1" x14ac:dyDescent="0.25">
      <c r="A51" s="193">
        <v>7</v>
      </c>
      <c r="B51" s="194" t="s">
        <v>209</v>
      </c>
      <c r="C51" s="197" t="s">
        <v>75</v>
      </c>
      <c r="D51" s="197" t="s">
        <v>196</v>
      </c>
      <c r="E51" s="200" t="s">
        <v>222</v>
      </c>
      <c r="F51" s="49">
        <f t="shared" si="16"/>
        <v>35</v>
      </c>
      <c r="G51" s="49">
        <v>34</v>
      </c>
      <c r="H51" s="49"/>
      <c r="I51" s="26">
        <v>1</v>
      </c>
      <c r="J51" s="49">
        <f t="shared" si="17"/>
        <v>0</v>
      </c>
      <c r="L51" s="48"/>
      <c r="M51" s="49">
        <f t="shared" si="18"/>
        <v>32</v>
      </c>
      <c r="N51" s="49">
        <v>31</v>
      </c>
      <c r="O51" s="49"/>
      <c r="P51" s="49">
        <v>1</v>
      </c>
      <c r="Q51" s="49">
        <f t="shared" si="20"/>
        <v>0</v>
      </c>
      <c r="R51" s="48"/>
      <c r="S51" s="48"/>
      <c r="T51" s="49">
        <f t="shared" si="21"/>
        <v>35</v>
      </c>
      <c r="U51" s="49">
        <v>34</v>
      </c>
      <c r="V51" s="49"/>
      <c r="W51" s="26">
        <v>1</v>
      </c>
      <c r="X51" s="49">
        <f t="shared" si="22"/>
        <v>0</v>
      </c>
      <c r="Y51" s="48"/>
      <c r="Z51" s="48"/>
      <c r="AA51" s="49">
        <f t="shared" si="23"/>
        <v>0</v>
      </c>
      <c r="AB51" s="49">
        <f t="shared" si="24"/>
        <v>0</v>
      </c>
      <c r="AC51" s="49">
        <f t="shared" si="25"/>
        <v>0</v>
      </c>
      <c r="AD51" s="49">
        <f t="shared" si="26"/>
        <v>0</v>
      </c>
      <c r="AE51" s="49">
        <f t="shared" si="27"/>
        <v>0</v>
      </c>
      <c r="AF51" s="255"/>
      <c r="AG51" s="238"/>
    </row>
    <row r="52" spans="1:33" s="93" customFormat="1" ht="26.25" customHeight="1" x14ac:dyDescent="0.25">
      <c r="A52" s="88" t="s">
        <v>262</v>
      </c>
      <c r="B52" s="89" t="s">
        <v>228</v>
      </c>
      <c r="C52" s="90"/>
      <c r="D52" s="90"/>
      <c r="E52" s="91"/>
      <c r="F52" s="92">
        <f>SUM(F53:F55)</f>
        <v>199</v>
      </c>
      <c r="G52" s="92">
        <f t="shared" ref="G52:AD52" si="81">SUM(G53:G55)</f>
        <v>189</v>
      </c>
      <c r="H52" s="92"/>
      <c r="I52" s="92">
        <f t="shared" si="81"/>
        <v>10</v>
      </c>
      <c r="J52" s="92"/>
      <c r="K52" s="92"/>
      <c r="L52" s="92"/>
      <c r="M52" s="92">
        <f t="shared" si="81"/>
        <v>185</v>
      </c>
      <c r="N52" s="92">
        <f t="shared" si="81"/>
        <v>178</v>
      </c>
      <c r="O52" s="92"/>
      <c r="P52" s="92">
        <f t="shared" si="81"/>
        <v>7</v>
      </c>
      <c r="Q52" s="92">
        <f t="shared" si="81"/>
        <v>0</v>
      </c>
      <c r="R52" s="92">
        <f t="shared" si="81"/>
        <v>0</v>
      </c>
      <c r="S52" s="92">
        <f t="shared" si="81"/>
        <v>0</v>
      </c>
      <c r="T52" s="92">
        <f t="shared" si="81"/>
        <v>191</v>
      </c>
      <c r="U52" s="92">
        <f t="shared" si="81"/>
        <v>183</v>
      </c>
      <c r="V52" s="92"/>
      <c r="W52" s="92">
        <f t="shared" si="81"/>
        <v>8</v>
      </c>
      <c r="X52" s="92"/>
      <c r="Y52" s="92"/>
      <c r="Z52" s="92"/>
      <c r="AA52" s="92">
        <f t="shared" si="81"/>
        <v>-8</v>
      </c>
      <c r="AB52" s="92">
        <f t="shared" si="81"/>
        <v>-6</v>
      </c>
      <c r="AC52" s="92">
        <f t="shared" si="81"/>
        <v>0</v>
      </c>
      <c r="AD52" s="92">
        <f t="shared" si="81"/>
        <v>-2</v>
      </c>
      <c r="AE52" s="92">
        <f t="shared" si="27"/>
        <v>0</v>
      </c>
      <c r="AF52" s="256"/>
      <c r="AG52" s="239"/>
    </row>
    <row r="53" spans="1:33" s="196" customFormat="1" ht="26.25" customHeight="1" x14ac:dyDescent="0.25">
      <c r="A53" s="193">
        <v>1</v>
      </c>
      <c r="B53" s="194" t="s">
        <v>229</v>
      </c>
      <c r="C53" s="197"/>
      <c r="D53" s="197"/>
      <c r="E53" s="200"/>
      <c r="F53" s="49">
        <v>153</v>
      </c>
      <c r="G53" s="49">
        <v>146</v>
      </c>
      <c r="H53" s="49"/>
      <c r="I53" s="49">
        <v>7</v>
      </c>
      <c r="J53" s="49"/>
      <c r="K53" s="49"/>
      <c r="L53" s="49"/>
      <c r="M53" s="49">
        <f t="shared" si="18"/>
        <v>145</v>
      </c>
      <c r="N53" s="49">
        <v>140</v>
      </c>
      <c r="O53" s="49"/>
      <c r="P53" s="49">
        <v>5</v>
      </c>
      <c r="Q53" s="49"/>
      <c r="R53" s="49"/>
      <c r="S53" s="49"/>
      <c r="T53" s="49">
        <f t="shared" si="21"/>
        <v>145</v>
      </c>
      <c r="U53" s="49">
        <v>140</v>
      </c>
      <c r="V53" s="49"/>
      <c r="W53" s="49">
        <v>5</v>
      </c>
      <c r="X53" s="49"/>
      <c r="Y53" s="49"/>
      <c r="Z53" s="49"/>
      <c r="AA53" s="49">
        <f t="shared" ref="AA53" si="82">SUM(AB53:AD53)</f>
        <v>-8</v>
      </c>
      <c r="AB53" s="49">
        <f t="shared" ref="AB53" si="83">U53-G53</f>
        <v>-6</v>
      </c>
      <c r="AC53" s="49">
        <f t="shared" ref="AC53" si="84">V53-H53</f>
        <v>0</v>
      </c>
      <c r="AD53" s="49">
        <f t="shared" ref="AD53" si="85">W53-I53</f>
        <v>-2</v>
      </c>
      <c r="AE53" s="49">
        <f t="shared" ref="AE53" si="86">X53-J53</f>
        <v>0</v>
      </c>
      <c r="AF53" s="255"/>
      <c r="AG53" s="238"/>
    </row>
    <row r="54" spans="1:33" s="50" customFormat="1" ht="36" customHeight="1" x14ac:dyDescent="0.25">
      <c r="A54" s="193">
        <v>2</v>
      </c>
      <c r="B54" s="194" t="s">
        <v>782</v>
      </c>
      <c r="C54" s="197" t="s">
        <v>70</v>
      </c>
      <c r="D54" s="197" t="s">
        <v>196</v>
      </c>
      <c r="E54" s="200" t="s">
        <v>207</v>
      </c>
      <c r="F54" s="49">
        <f t="shared" si="16"/>
        <v>25</v>
      </c>
      <c r="G54" s="49">
        <v>24</v>
      </c>
      <c r="H54" s="49"/>
      <c r="I54" s="26">
        <v>1</v>
      </c>
      <c r="J54" s="49">
        <f t="shared" si="17"/>
        <v>0</v>
      </c>
      <c r="K54" s="48"/>
      <c r="L54" s="47"/>
      <c r="M54" s="49">
        <f t="shared" si="18"/>
        <v>22</v>
      </c>
      <c r="N54" s="49">
        <v>21</v>
      </c>
      <c r="O54" s="49"/>
      <c r="P54" s="49">
        <v>1</v>
      </c>
      <c r="Q54" s="49">
        <f t="shared" si="20"/>
        <v>0</v>
      </c>
      <c r="R54" s="47"/>
      <c r="S54" s="47"/>
      <c r="T54" s="49">
        <f t="shared" si="21"/>
        <v>25</v>
      </c>
      <c r="U54" s="49">
        <v>24</v>
      </c>
      <c r="V54" s="49"/>
      <c r="W54" s="26">
        <v>1</v>
      </c>
      <c r="X54" s="49">
        <f t="shared" si="22"/>
        <v>0</v>
      </c>
      <c r="Y54" s="47"/>
      <c r="Z54" s="47"/>
      <c r="AA54" s="49">
        <f t="shared" si="23"/>
        <v>0</v>
      </c>
      <c r="AB54" s="49">
        <f t="shared" si="24"/>
        <v>0</v>
      </c>
      <c r="AC54" s="49">
        <f t="shared" si="25"/>
        <v>0</v>
      </c>
      <c r="AD54" s="49">
        <f t="shared" si="26"/>
        <v>0</v>
      </c>
      <c r="AE54" s="49">
        <f t="shared" si="27"/>
        <v>0</v>
      </c>
      <c r="AF54" s="251"/>
      <c r="AG54" s="234"/>
    </row>
    <row r="55" spans="1:33" s="196" customFormat="1" ht="33.75" customHeight="1" x14ac:dyDescent="0.25">
      <c r="A55" s="193">
        <v>3</v>
      </c>
      <c r="B55" s="194" t="s">
        <v>657</v>
      </c>
      <c r="C55" s="197" t="s">
        <v>70</v>
      </c>
      <c r="D55" s="197" t="s">
        <v>196</v>
      </c>
      <c r="E55" s="200" t="s">
        <v>222</v>
      </c>
      <c r="F55" s="49">
        <f t="shared" si="16"/>
        <v>21</v>
      </c>
      <c r="G55" s="49">
        <v>19</v>
      </c>
      <c r="H55" s="49"/>
      <c r="I55" s="26">
        <v>2</v>
      </c>
      <c r="J55" s="49"/>
      <c r="K55" s="48"/>
      <c r="L55" s="48"/>
      <c r="M55" s="49">
        <f t="shared" si="18"/>
        <v>18</v>
      </c>
      <c r="N55" s="49">
        <v>17</v>
      </c>
      <c r="O55" s="49"/>
      <c r="P55" s="49">
        <v>1</v>
      </c>
      <c r="Q55" s="49"/>
      <c r="R55" s="48"/>
      <c r="S55" s="48"/>
      <c r="T55" s="49">
        <f t="shared" si="21"/>
        <v>21</v>
      </c>
      <c r="U55" s="49">
        <v>19</v>
      </c>
      <c r="V55" s="49"/>
      <c r="W55" s="26">
        <v>2</v>
      </c>
      <c r="X55" s="49"/>
      <c r="Y55" s="48"/>
      <c r="Z55" s="48"/>
      <c r="AA55" s="49">
        <f t="shared" si="23"/>
        <v>0</v>
      </c>
      <c r="AB55" s="49">
        <f t="shared" si="24"/>
        <v>0</v>
      </c>
      <c r="AC55" s="49">
        <f t="shared" si="25"/>
        <v>0</v>
      </c>
      <c r="AD55" s="49">
        <f t="shared" si="26"/>
        <v>0</v>
      </c>
      <c r="AE55" s="49">
        <f t="shared" si="27"/>
        <v>0</v>
      </c>
      <c r="AF55" s="255"/>
      <c r="AG55" s="238"/>
    </row>
    <row r="56" spans="1:33" s="206" customFormat="1" ht="30" customHeight="1" x14ac:dyDescent="0.25">
      <c r="A56" s="202">
        <v>2</v>
      </c>
      <c r="B56" s="203" t="s">
        <v>11</v>
      </c>
      <c r="C56" s="204"/>
      <c r="D56" s="204"/>
      <c r="E56" s="205"/>
      <c r="F56" s="80">
        <f t="shared" ref="F56:AE56" si="87">F57+F70+F84+F96</f>
        <v>3366</v>
      </c>
      <c r="G56" s="80">
        <f t="shared" si="87"/>
        <v>3327</v>
      </c>
      <c r="H56" s="80">
        <f t="shared" si="87"/>
        <v>0</v>
      </c>
      <c r="I56" s="80">
        <f t="shared" si="87"/>
        <v>39</v>
      </c>
      <c r="J56" s="80">
        <f t="shared" si="87"/>
        <v>0</v>
      </c>
      <c r="K56" s="80">
        <f t="shared" si="87"/>
        <v>0</v>
      </c>
      <c r="L56" s="80">
        <f t="shared" si="87"/>
        <v>0</v>
      </c>
      <c r="M56" s="80">
        <f t="shared" si="87"/>
        <v>3229</v>
      </c>
      <c r="N56" s="80">
        <f t="shared" si="87"/>
        <v>3191</v>
      </c>
      <c r="O56" s="80">
        <f t="shared" si="87"/>
        <v>0</v>
      </c>
      <c r="P56" s="80">
        <f t="shared" si="87"/>
        <v>38</v>
      </c>
      <c r="Q56" s="80">
        <f t="shared" si="87"/>
        <v>0</v>
      </c>
      <c r="R56" s="80">
        <f t="shared" si="87"/>
        <v>0</v>
      </c>
      <c r="S56" s="80">
        <f t="shared" si="87"/>
        <v>0</v>
      </c>
      <c r="T56" s="80">
        <f t="shared" si="87"/>
        <v>3720</v>
      </c>
      <c r="U56" s="80">
        <f t="shared" si="87"/>
        <v>3681</v>
      </c>
      <c r="V56" s="80">
        <f t="shared" si="87"/>
        <v>0</v>
      </c>
      <c r="W56" s="80">
        <f t="shared" si="87"/>
        <v>39</v>
      </c>
      <c r="X56" s="80">
        <f t="shared" si="87"/>
        <v>95</v>
      </c>
      <c r="Y56" s="80">
        <f t="shared" si="87"/>
        <v>95</v>
      </c>
      <c r="Z56" s="80">
        <f t="shared" si="87"/>
        <v>0</v>
      </c>
      <c r="AA56" s="80">
        <f t="shared" si="87"/>
        <v>354</v>
      </c>
      <c r="AB56" s="80">
        <f t="shared" si="87"/>
        <v>354</v>
      </c>
      <c r="AC56" s="80">
        <f t="shared" si="87"/>
        <v>0</v>
      </c>
      <c r="AD56" s="80">
        <f t="shared" si="87"/>
        <v>0</v>
      </c>
      <c r="AE56" s="80">
        <f t="shared" si="87"/>
        <v>95</v>
      </c>
      <c r="AF56" s="257"/>
      <c r="AG56" s="240"/>
    </row>
    <row r="57" spans="1:33" s="93" customFormat="1" ht="25.5" customHeight="1" x14ac:dyDescent="0.25">
      <c r="A57" s="88" t="s">
        <v>29</v>
      </c>
      <c r="B57" s="89" t="s">
        <v>28</v>
      </c>
      <c r="C57" s="90"/>
      <c r="D57" s="90"/>
      <c r="E57" s="91"/>
      <c r="F57" s="92">
        <f>SUM(F58:F69)</f>
        <v>1649</v>
      </c>
      <c r="G57" s="92">
        <f t="shared" ref="G57:AE57" si="88">SUM(G58:G69)</f>
        <v>1622</v>
      </c>
      <c r="H57" s="92">
        <f t="shared" si="88"/>
        <v>0</v>
      </c>
      <c r="I57" s="92">
        <f t="shared" si="88"/>
        <v>27</v>
      </c>
      <c r="J57" s="92">
        <f t="shared" si="88"/>
        <v>0</v>
      </c>
      <c r="K57" s="92">
        <f t="shared" si="88"/>
        <v>0</v>
      </c>
      <c r="L57" s="92">
        <f t="shared" si="88"/>
        <v>0</v>
      </c>
      <c r="M57" s="92">
        <f t="shared" si="88"/>
        <v>1570</v>
      </c>
      <c r="N57" s="92">
        <f t="shared" si="88"/>
        <v>1544</v>
      </c>
      <c r="O57" s="92">
        <f t="shared" si="88"/>
        <v>0</v>
      </c>
      <c r="P57" s="92">
        <f t="shared" si="88"/>
        <v>26</v>
      </c>
      <c r="Q57" s="92">
        <f t="shared" si="88"/>
        <v>0</v>
      </c>
      <c r="R57" s="92">
        <f t="shared" si="88"/>
        <v>0</v>
      </c>
      <c r="S57" s="92">
        <f t="shared" si="88"/>
        <v>0</v>
      </c>
      <c r="T57" s="92">
        <f t="shared" si="88"/>
        <v>1754</v>
      </c>
      <c r="U57" s="92">
        <f t="shared" si="88"/>
        <v>1727</v>
      </c>
      <c r="V57" s="92">
        <f t="shared" si="88"/>
        <v>0</v>
      </c>
      <c r="W57" s="92">
        <f t="shared" si="88"/>
        <v>27</v>
      </c>
      <c r="X57" s="92">
        <f t="shared" si="88"/>
        <v>95</v>
      </c>
      <c r="Y57" s="92">
        <f t="shared" si="88"/>
        <v>95</v>
      </c>
      <c r="Z57" s="92">
        <f t="shared" si="88"/>
        <v>0</v>
      </c>
      <c r="AA57" s="92">
        <f t="shared" si="88"/>
        <v>105</v>
      </c>
      <c r="AB57" s="92">
        <f t="shared" si="88"/>
        <v>105</v>
      </c>
      <c r="AC57" s="92">
        <f t="shared" si="88"/>
        <v>0</v>
      </c>
      <c r="AD57" s="92">
        <f t="shared" si="88"/>
        <v>0</v>
      </c>
      <c r="AE57" s="92">
        <f t="shared" si="88"/>
        <v>95</v>
      </c>
      <c r="AF57" s="256"/>
      <c r="AG57" s="239"/>
    </row>
    <row r="58" spans="1:33" s="196" customFormat="1" ht="28.5" customHeight="1" x14ac:dyDescent="0.25">
      <c r="A58" s="193"/>
      <c r="B58" s="194" t="s">
        <v>210</v>
      </c>
      <c r="C58" s="197" t="s">
        <v>70</v>
      </c>
      <c r="D58" s="197" t="s">
        <v>196</v>
      </c>
      <c r="E58" s="198" t="s">
        <v>221</v>
      </c>
      <c r="F58" s="49">
        <f t="shared" si="16"/>
        <v>133</v>
      </c>
      <c r="G58" s="49">
        <v>130</v>
      </c>
      <c r="H58" s="49"/>
      <c r="I58" s="26">
        <v>3</v>
      </c>
      <c r="J58" s="49">
        <f t="shared" si="17"/>
        <v>0</v>
      </c>
      <c r="K58" s="207"/>
      <c r="L58" s="48"/>
      <c r="M58" s="49">
        <f t="shared" si="18"/>
        <v>125</v>
      </c>
      <c r="N58" s="49">
        <v>122</v>
      </c>
      <c r="O58" s="49"/>
      <c r="P58" s="49">
        <v>3</v>
      </c>
      <c r="Q58" s="49">
        <f t="shared" si="20"/>
        <v>0</v>
      </c>
      <c r="R58" s="48"/>
      <c r="S58" s="48"/>
      <c r="T58" s="49">
        <f t="shared" si="21"/>
        <v>140</v>
      </c>
      <c r="U58" s="49">
        <f>130+7</f>
        <v>137</v>
      </c>
      <c r="V58" s="49"/>
      <c r="W58" s="26">
        <v>3</v>
      </c>
      <c r="X58" s="49">
        <f t="shared" si="22"/>
        <v>6</v>
      </c>
      <c r="Y58" s="26">
        <v>6</v>
      </c>
      <c r="Z58" s="48"/>
      <c r="AA58" s="49">
        <f t="shared" si="23"/>
        <v>7</v>
      </c>
      <c r="AB58" s="49">
        <f t="shared" si="24"/>
        <v>7</v>
      </c>
      <c r="AC58" s="49">
        <f t="shared" si="25"/>
        <v>0</v>
      </c>
      <c r="AD58" s="49">
        <f t="shared" si="26"/>
        <v>0</v>
      </c>
      <c r="AE58" s="49">
        <f t="shared" si="27"/>
        <v>6</v>
      </c>
      <c r="AF58" s="255"/>
      <c r="AG58" s="238"/>
    </row>
    <row r="59" spans="1:33" s="209" customFormat="1" ht="28.5" customHeight="1" x14ac:dyDescent="0.25">
      <c r="A59" s="193"/>
      <c r="B59" s="194" t="s">
        <v>211</v>
      </c>
      <c r="C59" s="197" t="s">
        <v>70</v>
      </c>
      <c r="D59" s="197" t="s">
        <v>196</v>
      </c>
      <c r="E59" s="198" t="s">
        <v>221</v>
      </c>
      <c r="F59" s="49">
        <f t="shared" si="16"/>
        <v>176</v>
      </c>
      <c r="G59" s="49">
        <v>174</v>
      </c>
      <c r="H59" s="49"/>
      <c r="I59" s="26">
        <v>2</v>
      </c>
      <c r="J59" s="49">
        <f t="shared" si="17"/>
        <v>0</v>
      </c>
      <c r="K59" s="48"/>
      <c r="L59" s="207"/>
      <c r="M59" s="49">
        <f t="shared" si="18"/>
        <v>170</v>
      </c>
      <c r="N59" s="49">
        <v>168</v>
      </c>
      <c r="O59" s="49"/>
      <c r="P59" s="49">
        <v>2</v>
      </c>
      <c r="Q59" s="49">
        <f t="shared" si="20"/>
        <v>0</v>
      </c>
      <c r="R59" s="207"/>
      <c r="S59" s="207"/>
      <c r="T59" s="49">
        <f t="shared" si="21"/>
        <v>191</v>
      </c>
      <c r="U59" s="49">
        <f>174+3+12</f>
        <v>189</v>
      </c>
      <c r="V59" s="49"/>
      <c r="W59" s="26">
        <v>2</v>
      </c>
      <c r="X59" s="49">
        <f t="shared" si="22"/>
        <v>12</v>
      </c>
      <c r="Y59" s="208">
        <v>12</v>
      </c>
      <c r="Z59" s="207"/>
      <c r="AA59" s="49">
        <f t="shared" si="23"/>
        <v>15</v>
      </c>
      <c r="AB59" s="49">
        <f t="shared" si="24"/>
        <v>15</v>
      </c>
      <c r="AC59" s="49">
        <f t="shared" si="25"/>
        <v>0</v>
      </c>
      <c r="AD59" s="49">
        <f t="shared" si="26"/>
        <v>0</v>
      </c>
      <c r="AE59" s="49">
        <f t="shared" si="27"/>
        <v>12</v>
      </c>
      <c r="AF59" s="258"/>
      <c r="AG59" s="241"/>
    </row>
    <row r="60" spans="1:33" s="196" customFormat="1" ht="28.5" customHeight="1" x14ac:dyDescent="0.25">
      <c r="A60" s="193"/>
      <c r="B60" s="194" t="s">
        <v>212</v>
      </c>
      <c r="C60" s="197" t="s">
        <v>75</v>
      </c>
      <c r="D60" s="197" t="s">
        <v>196</v>
      </c>
      <c r="E60" s="198" t="s">
        <v>221</v>
      </c>
      <c r="F60" s="49">
        <f t="shared" si="16"/>
        <v>132</v>
      </c>
      <c r="G60" s="49">
        <v>130</v>
      </c>
      <c r="H60" s="49"/>
      <c r="I60" s="26">
        <v>2</v>
      </c>
      <c r="J60" s="49">
        <f t="shared" si="17"/>
        <v>0</v>
      </c>
      <c r="K60" s="48"/>
      <c r="L60" s="48"/>
      <c r="M60" s="49">
        <f t="shared" si="18"/>
        <v>132</v>
      </c>
      <c r="N60" s="49">
        <v>131</v>
      </c>
      <c r="O60" s="49"/>
      <c r="P60" s="49">
        <v>1</v>
      </c>
      <c r="Q60" s="49">
        <f t="shared" si="20"/>
        <v>0</v>
      </c>
      <c r="R60" s="48"/>
      <c r="S60" s="48"/>
      <c r="T60" s="49">
        <f t="shared" si="21"/>
        <v>148</v>
      </c>
      <c r="U60" s="49">
        <f>130+16</f>
        <v>146</v>
      </c>
      <c r="V60" s="49"/>
      <c r="W60" s="26">
        <v>2</v>
      </c>
      <c r="X60" s="49">
        <f t="shared" si="22"/>
        <v>5</v>
      </c>
      <c r="Y60" s="26">
        <v>5</v>
      </c>
      <c r="Z60" s="48"/>
      <c r="AA60" s="49">
        <f t="shared" si="23"/>
        <v>16</v>
      </c>
      <c r="AB60" s="49">
        <f t="shared" si="24"/>
        <v>16</v>
      </c>
      <c r="AC60" s="49">
        <f t="shared" si="25"/>
        <v>0</v>
      </c>
      <c r="AD60" s="49">
        <f t="shared" si="26"/>
        <v>0</v>
      </c>
      <c r="AE60" s="49">
        <f t="shared" si="27"/>
        <v>5</v>
      </c>
      <c r="AF60" s="255"/>
      <c r="AG60" s="238"/>
    </row>
    <row r="61" spans="1:33" s="196" customFormat="1" ht="28.5" customHeight="1" x14ac:dyDescent="0.25">
      <c r="A61" s="193"/>
      <c r="B61" s="199" t="s">
        <v>213</v>
      </c>
      <c r="C61" s="197" t="s">
        <v>75</v>
      </c>
      <c r="D61" s="197" t="s">
        <v>196</v>
      </c>
      <c r="E61" s="200" t="s">
        <v>222</v>
      </c>
      <c r="F61" s="49">
        <f t="shared" si="16"/>
        <v>110</v>
      </c>
      <c r="G61" s="49">
        <v>108</v>
      </c>
      <c r="H61" s="49"/>
      <c r="I61" s="26">
        <v>2</v>
      </c>
      <c r="J61" s="49">
        <f t="shared" si="17"/>
        <v>0</v>
      </c>
      <c r="K61" s="48"/>
      <c r="L61" s="48"/>
      <c r="M61" s="49">
        <f t="shared" si="18"/>
        <v>101</v>
      </c>
      <c r="N61" s="49">
        <v>99</v>
      </c>
      <c r="O61" s="49"/>
      <c r="P61" s="49">
        <v>2</v>
      </c>
      <c r="Q61" s="49">
        <f t="shared" si="20"/>
        <v>0</v>
      </c>
      <c r="R61" s="48"/>
      <c r="S61" s="48"/>
      <c r="T61" s="49">
        <f t="shared" si="21"/>
        <v>110</v>
      </c>
      <c r="U61" s="49">
        <f>108</f>
        <v>108</v>
      </c>
      <c r="V61" s="49"/>
      <c r="W61" s="26">
        <v>2</v>
      </c>
      <c r="X61" s="49">
        <f t="shared" si="22"/>
        <v>0</v>
      </c>
      <c r="Y61" s="26"/>
      <c r="Z61" s="48"/>
      <c r="AA61" s="49">
        <f t="shared" si="23"/>
        <v>0</v>
      </c>
      <c r="AB61" s="49">
        <f t="shared" si="24"/>
        <v>0</v>
      </c>
      <c r="AC61" s="49">
        <f t="shared" si="25"/>
        <v>0</v>
      </c>
      <c r="AD61" s="49">
        <f t="shared" si="26"/>
        <v>0</v>
      </c>
      <c r="AE61" s="49">
        <f t="shared" si="27"/>
        <v>0</v>
      </c>
      <c r="AF61" s="255"/>
      <c r="AG61" s="238"/>
    </row>
    <row r="62" spans="1:33" s="196" customFormat="1" ht="28.5" customHeight="1" x14ac:dyDescent="0.25">
      <c r="A62" s="193"/>
      <c r="B62" s="194" t="s">
        <v>214</v>
      </c>
      <c r="C62" s="197" t="s">
        <v>75</v>
      </c>
      <c r="D62" s="197" t="s">
        <v>196</v>
      </c>
      <c r="E62" s="198" t="s">
        <v>221</v>
      </c>
      <c r="F62" s="49">
        <f t="shared" si="16"/>
        <v>119</v>
      </c>
      <c r="G62" s="49">
        <v>117</v>
      </c>
      <c r="H62" s="49"/>
      <c r="I62" s="195">
        <v>2</v>
      </c>
      <c r="J62" s="49">
        <f t="shared" si="17"/>
        <v>0</v>
      </c>
      <c r="K62" s="48"/>
      <c r="L62" s="48"/>
      <c r="M62" s="49">
        <f t="shared" si="18"/>
        <v>109</v>
      </c>
      <c r="N62" s="49">
        <v>107</v>
      </c>
      <c r="O62" s="49"/>
      <c r="P62" s="49">
        <v>2</v>
      </c>
      <c r="Q62" s="49">
        <f t="shared" si="20"/>
        <v>0</v>
      </c>
      <c r="R62" s="48"/>
      <c r="S62" s="48"/>
      <c r="T62" s="49">
        <f t="shared" si="21"/>
        <v>122</v>
      </c>
      <c r="U62" s="49">
        <f>117+3</f>
        <v>120</v>
      </c>
      <c r="V62" s="49"/>
      <c r="W62" s="195">
        <v>2</v>
      </c>
      <c r="X62" s="49">
        <f t="shared" si="22"/>
        <v>10</v>
      </c>
      <c r="Y62" s="26">
        <v>10</v>
      </c>
      <c r="Z62" s="48"/>
      <c r="AA62" s="49">
        <f t="shared" si="23"/>
        <v>3</v>
      </c>
      <c r="AB62" s="49">
        <f t="shared" si="24"/>
        <v>3</v>
      </c>
      <c r="AC62" s="49">
        <f t="shared" si="25"/>
        <v>0</v>
      </c>
      <c r="AD62" s="49">
        <f t="shared" si="26"/>
        <v>0</v>
      </c>
      <c r="AE62" s="49">
        <f t="shared" si="27"/>
        <v>10</v>
      </c>
      <c r="AF62" s="255"/>
      <c r="AG62" s="238"/>
    </row>
    <row r="63" spans="1:33" s="196" customFormat="1" ht="28.5" customHeight="1" x14ac:dyDescent="0.25">
      <c r="A63" s="193"/>
      <c r="B63" s="194" t="s">
        <v>215</v>
      </c>
      <c r="C63" s="197" t="s">
        <v>75</v>
      </c>
      <c r="D63" s="197" t="s">
        <v>196</v>
      </c>
      <c r="E63" s="200" t="s">
        <v>222</v>
      </c>
      <c r="F63" s="49">
        <f t="shared" si="16"/>
        <v>148</v>
      </c>
      <c r="G63" s="49">
        <v>147</v>
      </c>
      <c r="H63" s="49"/>
      <c r="I63" s="26">
        <v>1</v>
      </c>
      <c r="J63" s="49">
        <f t="shared" si="17"/>
        <v>0</v>
      </c>
      <c r="K63" s="48"/>
      <c r="L63" s="48"/>
      <c r="M63" s="49">
        <f t="shared" si="18"/>
        <v>141</v>
      </c>
      <c r="N63" s="49">
        <v>140</v>
      </c>
      <c r="O63" s="49"/>
      <c r="P63" s="49">
        <v>1</v>
      </c>
      <c r="Q63" s="49">
        <f t="shared" si="20"/>
        <v>0</v>
      </c>
      <c r="R63" s="48"/>
      <c r="S63" s="48"/>
      <c r="T63" s="49">
        <f t="shared" si="21"/>
        <v>151</v>
      </c>
      <c r="U63" s="49">
        <f>147+3</f>
        <v>150</v>
      </c>
      <c r="V63" s="49"/>
      <c r="W63" s="26">
        <v>1</v>
      </c>
      <c r="X63" s="49">
        <f t="shared" si="22"/>
        <v>0</v>
      </c>
      <c r="Y63" s="26"/>
      <c r="Z63" s="48"/>
      <c r="AA63" s="49">
        <f t="shared" si="23"/>
        <v>3</v>
      </c>
      <c r="AB63" s="49">
        <f t="shared" si="24"/>
        <v>3</v>
      </c>
      <c r="AC63" s="49">
        <f t="shared" si="25"/>
        <v>0</v>
      </c>
      <c r="AD63" s="49">
        <f t="shared" si="26"/>
        <v>0</v>
      </c>
      <c r="AE63" s="49">
        <f t="shared" si="27"/>
        <v>0</v>
      </c>
      <c r="AF63" s="255"/>
      <c r="AG63" s="238"/>
    </row>
    <row r="64" spans="1:33" s="196" customFormat="1" ht="28.5" customHeight="1" x14ac:dyDescent="0.25">
      <c r="A64" s="193"/>
      <c r="B64" s="194" t="s">
        <v>216</v>
      </c>
      <c r="C64" s="197" t="s">
        <v>75</v>
      </c>
      <c r="D64" s="197" t="s">
        <v>196</v>
      </c>
      <c r="E64" s="198" t="s">
        <v>221</v>
      </c>
      <c r="F64" s="49">
        <f t="shared" si="16"/>
        <v>93</v>
      </c>
      <c r="G64" s="49">
        <v>92</v>
      </c>
      <c r="H64" s="49"/>
      <c r="I64" s="26">
        <v>1</v>
      </c>
      <c r="J64" s="49">
        <f t="shared" si="17"/>
        <v>0</v>
      </c>
      <c r="K64" s="48"/>
      <c r="L64" s="48"/>
      <c r="M64" s="49">
        <f t="shared" si="18"/>
        <v>93</v>
      </c>
      <c r="N64" s="49">
        <v>92</v>
      </c>
      <c r="O64" s="49"/>
      <c r="P64" s="49">
        <v>1</v>
      </c>
      <c r="Q64" s="49">
        <f t="shared" si="20"/>
        <v>0</v>
      </c>
      <c r="R64" s="48"/>
      <c r="S64" s="48"/>
      <c r="T64" s="49">
        <f t="shared" si="21"/>
        <v>105</v>
      </c>
      <c r="U64" s="49">
        <f>92+12</f>
        <v>104</v>
      </c>
      <c r="V64" s="49"/>
      <c r="W64" s="26">
        <v>1</v>
      </c>
      <c r="X64" s="49">
        <f t="shared" si="22"/>
        <v>10</v>
      </c>
      <c r="Y64" s="26">
        <v>10</v>
      </c>
      <c r="Z64" s="48"/>
      <c r="AA64" s="49">
        <f t="shared" si="23"/>
        <v>12</v>
      </c>
      <c r="AB64" s="49">
        <f t="shared" si="24"/>
        <v>12</v>
      </c>
      <c r="AC64" s="49">
        <f t="shared" si="25"/>
        <v>0</v>
      </c>
      <c r="AD64" s="49">
        <f t="shared" si="26"/>
        <v>0</v>
      </c>
      <c r="AE64" s="49">
        <f t="shared" si="27"/>
        <v>10</v>
      </c>
      <c r="AF64" s="255"/>
      <c r="AG64" s="238"/>
    </row>
    <row r="65" spans="1:33" s="196" customFormat="1" ht="28.5" customHeight="1" x14ac:dyDescent="0.25">
      <c r="A65" s="193"/>
      <c r="B65" s="194" t="s">
        <v>217</v>
      </c>
      <c r="C65" s="197" t="s">
        <v>75</v>
      </c>
      <c r="D65" s="197" t="s">
        <v>196</v>
      </c>
      <c r="E65" s="198" t="s">
        <v>221</v>
      </c>
      <c r="F65" s="49">
        <f t="shared" si="16"/>
        <v>156</v>
      </c>
      <c r="G65" s="49">
        <v>154</v>
      </c>
      <c r="H65" s="49"/>
      <c r="I65" s="26">
        <v>2</v>
      </c>
      <c r="J65" s="49">
        <f t="shared" si="17"/>
        <v>0</v>
      </c>
      <c r="K65" s="48"/>
      <c r="L65" s="48"/>
      <c r="M65" s="49">
        <f t="shared" si="18"/>
        <v>141</v>
      </c>
      <c r="N65" s="49">
        <v>139</v>
      </c>
      <c r="O65" s="49"/>
      <c r="P65" s="49">
        <v>2</v>
      </c>
      <c r="Q65" s="49">
        <f t="shared" si="20"/>
        <v>0</v>
      </c>
      <c r="R65" s="48"/>
      <c r="S65" s="48"/>
      <c r="T65" s="49">
        <f t="shared" si="21"/>
        <v>174</v>
      </c>
      <c r="U65" s="49">
        <f>154+18</f>
        <v>172</v>
      </c>
      <c r="V65" s="49"/>
      <c r="W65" s="26">
        <v>2</v>
      </c>
      <c r="X65" s="49">
        <f t="shared" si="22"/>
        <v>7</v>
      </c>
      <c r="Y65" s="26">
        <v>7</v>
      </c>
      <c r="Z65" s="48"/>
      <c r="AA65" s="49">
        <f t="shared" si="23"/>
        <v>18</v>
      </c>
      <c r="AB65" s="49">
        <f t="shared" si="24"/>
        <v>18</v>
      </c>
      <c r="AC65" s="49">
        <f t="shared" si="25"/>
        <v>0</v>
      </c>
      <c r="AD65" s="49">
        <f t="shared" ref="AD65:AD157" si="89">W65-I65</f>
        <v>0</v>
      </c>
      <c r="AE65" s="49">
        <f t="shared" ref="AE65:AE157" si="90">X65-J65</f>
        <v>7</v>
      </c>
      <c r="AF65" s="255"/>
      <c r="AG65" s="238"/>
    </row>
    <row r="66" spans="1:33" s="196" customFormat="1" ht="28.5" customHeight="1" x14ac:dyDescent="0.25">
      <c r="A66" s="193"/>
      <c r="B66" s="199" t="s">
        <v>811</v>
      </c>
      <c r="C66" s="197" t="s">
        <v>75</v>
      </c>
      <c r="D66" s="197" t="s">
        <v>196</v>
      </c>
      <c r="E66" s="198" t="s">
        <v>221</v>
      </c>
      <c r="F66" s="49">
        <f t="shared" si="16"/>
        <v>169</v>
      </c>
      <c r="G66" s="49">
        <v>166</v>
      </c>
      <c r="H66" s="49"/>
      <c r="I66" s="265">
        <v>3</v>
      </c>
      <c r="J66" s="49">
        <f t="shared" si="17"/>
        <v>0</v>
      </c>
      <c r="K66" s="48"/>
      <c r="L66" s="48"/>
      <c r="M66" s="49">
        <f t="shared" si="18"/>
        <v>167</v>
      </c>
      <c r="N66" s="49">
        <v>164</v>
      </c>
      <c r="O66" s="49"/>
      <c r="P66" s="49">
        <v>3</v>
      </c>
      <c r="Q66" s="49">
        <f t="shared" si="20"/>
        <v>0</v>
      </c>
      <c r="R66" s="48"/>
      <c r="S66" s="48"/>
      <c r="T66" s="49">
        <f t="shared" si="21"/>
        <v>186</v>
      </c>
      <c r="U66" s="49">
        <f>166+17</f>
        <v>183</v>
      </c>
      <c r="V66" s="49"/>
      <c r="W66" s="265">
        <v>3</v>
      </c>
      <c r="X66" s="49">
        <f t="shared" si="22"/>
        <v>20</v>
      </c>
      <c r="Y66" s="26">
        <v>20</v>
      </c>
      <c r="Z66" s="48"/>
      <c r="AA66" s="49">
        <f t="shared" si="23"/>
        <v>17</v>
      </c>
      <c r="AB66" s="49">
        <f t="shared" si="24"/>
        <v>17</v>
      </c>
      <c r="AC66" s="49">
        <f t="shared" si="25"/>
        <v>0</v>
      </c>
      <c r="AD66" s="49">
        <f t="shared" si="89"/>
        <v>0</v>
      </c>
      <c r="AE66" s="49">
        <f t="shared" si="90"/>
        <v>20</v>
      </c>
      <c r="AF66" s="255"/>
      <c r="AG66" s="238"/>
    </row>
    <row r="67" spans="1:33" s="196" customFormat="1" ht="30" customHeight="1" x14ac:dyDescent="0.25">
      <c r="A67" s="193"/>
      <c r="B67" s="194" t="s">
        <v>218</v>
      </c>
      <c r="C67" s="197" t="s">
        <v>75</v>
      </c>
      <c r="D67" s="197" t="s">
        <v>196</v>
      </c>
      <c r="E67" s="198" t="s">
        <v>221</v>
      </c>
      <c r="F67" s="49">
        <f t="shared" si="16"/>
        <v>119</v>
      </c>
      <c r="G67" s="49">
        <v>117</v>
      </c>
      <c r="H67" s="49"/>
      <c r="I67" s="26">
        <v>2</v>
      </c>
      <c r="J67" s="49">
        <f t="shared" si="17"/>
        <v>0</v>
      </c>
      <c r="K67" s="48"/>
      <c r="L67" s="48"/>
      <c r="M67" s="49">
        <f t="shared" si="18"/>
        <v>104</v>
      </c>
      <c r="N67" s="49">
        <v>102</v>
      </c>
      <c r="O67" s="49"/>
      <c r="P67" s="49">
        <v>2</v>
      </c>
      <c r="Q67" s="49">
        <f t="shared" si="20"/>
        <v>0</v>
      </c>
      <c r="R67" s="48"/>
      <c r="S67" s="48"/>
      <c r="T67" s="49">
        <f t="shared" si="21"/>
        <v>123</v>
      </c>
      <c r="U67" s="49">
        <f>117+4</f>
        <v>121</v>
      </c>
      <c r="V67" s="49"/>
      <c r="W67" s="26">
        <v>2</v>
      </c>
      <c r="X67" s="49">
        <f t="shared" si="22"/>
        <v>5</v>
      </c>
      <c r="Y67" s="26">
        <v>5</v>
      </c>
      <c r="Z67" s="48"/>
      <c r="AA67" s="49">
        <f t="shared" si="23"/>
        <v>4</v>
      </c>
      <c r="AB67" s="49">
        <f t="shared" si="24"/>
        <v>4</v>
      </c>
      <c r="AC67" s="49">
        <f t="shared" si="25"/>
        <v>0</v>
      </c>
      <c r="AD67" s="49">
        <f t="shared" si="89"/>
        <v>0</v>
      </c>
      <c r="AE67" s="49">
        <f t="shared" si="90"/>
        <v>5</v>
      </c>
      <c r="AF67" s="255"/>
      <c r="AG67" s="238"/>
    </row>
    <row r="68" spans="1:33" s="196" customFormat="1" ht="30" customHeight="1" x14ac:dyDescent="0.25">
      <c r="A68" s="193"/>
      <c r="B68" s="194" t="s">
        <v>219</v>
      </c>
      <c r="C68" s="197" t="s">
        <v>75</v>
      </c>
      <c r="D68" s="197" t="s">
        <v>196</v>
      </c>
      <c r="E68" s="200" t="s">
        <v>222</v>
      </c>
      <c r="F68" s="49">
        <f t="shared" si="16"/>
        <v>154</v>
      </c>
      <c r="G68" s="49">
        <v>149</v>
      </c>
      <c r="H68" s="49"/>
      <c r="I68" s="266">
        <v>5</v>
      </c>
      <c r="J68" s="49">
        <f t="shared" si="17"/>
        <v>0</v>
      </c>
      <c r="K68" s="48"/>
      <c r="L68" s="48"/>
      <c r="M68" s="49">
        <f t="shared" si="18"/>
        <v>151</v>
      </c>
      <c r="N68" s="49">
        <v>146</v>
      </c>
      <c r="O68" s="49"/>
      <c r="P68" s="49">
        <v>5</v>
      </c>
      <c r="Q68" s="49">
        <f t="shared" si="20"/>
        <v>0</v>
      </c>
      <c r="R68" s="48"/>
      <c r="S68" s="48"/>
      <c r="T68" s="49">
        <f t="shared" si="21"/>
        <v>160</v>
      </c>
      <c r="U68" s="49">
        <f>149+6</f>
        <v>155</v>
      </c>
      <c r="V68" s="49"/>
      <c r="W68" s="267">
        <v>5</v>
      </c>
      <c r="X68" s="49">
        <f t="shared" si="22"/>
        <v>0</v>
      </c>
      <c r="Y68" s="26"/>
      <c r="Z68" s="48"/>
      <c r="AA68" s="49">
        <f t="shared" si="23"/>
        <v>6</v>
      </c>
      <c r="AB68" s="49">
        <f t="shared" si="24"/>
        <v>6</v>
      </c>
      <c r="AC68" s="49">
        <f t="shared" si="25"/>
        <v>0</v>
      </c>
      <c r="AD68" s="49">
        <f t="shared" si="89"/>
        <v>0</v>
      </c>
      <c r="AE68" s="49">
        <f t="shared" si="90"/>
        <v>0</v>
      </c>
      <c r="AF68" s="255"/>
      <c r="AG68" s="238"/>
    </row>
    <row r="69" spans="1:33" s="196" customFormat="1" ht="30" customHeight="1" x14ac:dyDescent="0.25">
      <c r="A69" s="193"/>
      <c r="B69" s="194" t="s">
        <v>220</v>
      </c>
      <c r="C69" s="268" t="s">
        <v>75</v>
      </c>
      <c r="D69" s="268" t="s">
        <v>196</v>
      </c>
      <c r="E69" s="269" t="s">
        <v>221</v>
      </c>
      <c r="F69" s="49">
        <f t="shared" si="16"/>
        <v>140</v>
      </c>
      <c r="G69" s="49">
        <v>138</v>
      </c>
      <c r="H69" s="49"/>
      <c r="I69" s="26">
        <v>2</v>
      </c>
      <c r="J69" s="49">
        <f t="shared" si="17"/>
        <v>0</v>
      </c>
      <c r="K69" s="49"/>
      <c r="L69" s="48"/>
      <c r="M69" s="49">
        <f t="shared" si="18"/>
        <v>136</v>
      </c>
      <c r="N69" s="49">
        <v>134</v>
      </c>
      <c r="O69" s="49"/>
      <c r="P69" s="49">
        <v>2</v>
      </c>
      <c r="Q69" s="49">
        <f t="shared" si="20"/>
        <v>0</v>
      </c>
      <c r="R69" s="48"/>
      <c r="S69" s="48"/>
      <c r="T69" s="49">
        <f t="shared" si="21"/>
        <v>144</v>
      </c>
      <c r="U69" s="49">
        <f>138+4</f>
        <v>142</v>
      </c>
      <c r="V69" s="49"/>
      <c r="W69" s="26">
        <v>2</v>
      </c>
      <c r="X69" s="49">
        <f t="shared" si="22"/>
        <v>20</v>
      </c>
      <c r="Y69" s="26">
        <v>20</v>
      </c>
      <c r="Z69" s="48"/>
      <c r="AA69" s="49">
        <f>SUM(AB69:AD69)</f>
        <v>4</v>
      </c>
      <c r="AB69" s="49">
        <f t="shared" si="24"/>
        <v>4</v>
      </c>
      <c r="AC69" s="49">
        <f t="shared" si="25"/>
        <v>0</v>
      </c>
      <c r="AD69" s="49">
        <f t="shared" si="89"/>
        <v>0</v>
      </c>
      <c r="AE69" s="49">
        <f t="shared" si="90"/>
        <v>20</v>
      </c>
      <c r="AF69" s="255"/>
      <c r="AG69" s="238"/>
    </row>
    <row r="70" spans="1:33" s="188" customFormat="1" ht="30.75" customHeight="1" x14ac:dyDescent="0.25">
      <c r="A70" s="186" t="s">
        <v>30</v>
      </c>
      <c r="B70" s="187" t="s">
        <v>562</v>
      </c>
      <c r="C70" s="92"/>
      <c r="D70" s="92"/>
      <c r="E70" s="92"/>
      <c r="F70" s="92">
        <f>SUM(F71:F83)</f>
        <v>303</v>
      </c>
      <c r="G70" s="92">
        <f t="shared" ref="G70:AE70" si="91">SUM(G71:G83)</f>
        <v>291</v>
      </c>
      <c r="H70" s="92">
        <f t="shared" si="91"/>
        <v>0</v>
      </c>
      <c r="I70" s="92">
        <f t="shared" si="91"/>
        <v>12</v>
      </c>
      <c r="J70" s="92">
        <f t="shared" si="91"/>
        <v>0</v>
      </c>
      <c r="K70" s="92">
        <f t="shared" si="91"/>
        <v>0</v>
      </c>
      <c r="L70" s="92">
        <f t="shared" si="91"/>
        <v>0</v>
      </c>
      <c r="M70" s="92">
        <f t="shared" si="91"/>
        <v>299</v>
      </c>
      <c r="N70" s="92">
        <f t="shared" si="91"/>
        <v>287</v>
      </c>
      <c r="O70" s="92">
        <f t="shared" si="91"/>
        <v>0</v>
      </c>
      <c r="P70" s="92">
        <f t="shared" si="91"/>
        <v>12</v>
      </c>
      <c r="Q70" s="92">
        <f t="shared" si="91"/>
        <v>0</v>
      </c>
      <c r="R70" s="92">
        <f t="shared" si="91"/>
        <v>0</v>
      </c>
      <c r="S70" s="92">
        <f t="shared" si="91"/>
        <v>0</v>
      </c>
      <c r="T70" s="92">
        <f t="shared" si="91"/>
        <v>293</v>
      </c>
      <c r="U70" s="92">
        <f t="shared" si="91"/>
        <v>281</v>
      </c>
      <c r="V70" s="92">
        <f t="shared" si="91"/>
        <v>0</v>
      </c>
      <c r="W70" s="92">
        <f t="shared" si="91"/>
        <v>12</v>
      </c>
      <c r="X70" s="92">
        <f t="shared" si="91"/>
        <v>0</v>
      </c>
      <c r="Y70" s="92">
        <f t="shared" si="91"/>
        <v>0</v>
      </c>
      <c r="Z70" s="92">
        <f t="shared" si="91"/>
        <v>0</v>
      </c>
      <c r="AA70" s="92">
        <f t="shared" si="91"/>
        <v>-10</v>
      </c>
      <c r="AB70" s="92">
        <f t="shared" si="91"/>
        <v>-10</v>
      </c>
      <c r="AC70" s="92">
        <f t="shared" si="91"/>
        <v>0</v>
      </c>
      <c r="AD70" s="92">
        <f t="shared" si="91"/>
        <v>0</v>
      </c>
      <c r="AE70" s="92">
        <f t="shared" si="91"/>
        <v>0</v>
      </c>
      <c r="AF70" s="249"/>
      <c r="AG70" s="232"/>
    </row>
    <row r="71" spans="1:33" s="191" customFormat="1" ht="39" customHeight="1" x14ac:dyDescent="0.25">
      <c r="A71" s="189"/>
      <c r="B71" s="190" t="s">
        <v>563</v>
      </c>
      <c r="C71" s="49"/>
      <c r="D71" s="49"/>
      <c r="E71" s="49"/>
      <c r="F71" s="49">
        <f>SUM(G71:I71)</f>
        <v>21</v>
      </c>
      <c r="G71" s="49">
        <v>20</v>
      </c>
      <c r="H71" s="49"/>
      <c r="I71" s="49">
        <v>1</v>
      </c>
      <c r="J71" s="49"/>
      <c r="K71" s="49"/>
      <c r="L71" s="49"/>
      <c r="M71" s="49">
        <f>SUM(N71:P71)</f>
        <v>16</v>
      </c>
      <c r="N71" s="49">
        <v>15</v>
      </c>
      <c r="O71" s="49"/>
      <c r="P71" s="49">
        <v>1</v>
      </c>
      <c r="Q71" s="49"/>
      <c r="R71" s="49"/>
      <c r="S71" s="49"/>
      <c r="T71" s="49">
        <f>SUM(U71:W71)</f>
        <v>16</v>
      </c>
      <c r="U71" s="49">
        <v>15</v>
      </c>
      <c r="V71" s="49"/>
      <c r="W71" s="49">
        <v>1</v>
      </c>
      <c r="X71" s="49"/>
      <c r="Y71" s="49"/>
      <c r="Z71" s="49"/>
      <c r="AA71" s="49">
        <f>SUM(AB71:AD71)</f>
        <v>-5</v>
      </c>
      <c r="AB71" s="49">
        <f>U71-G71</f>
        <v>-5</v>
      </c>
      <c r="AC71" s="49">
        <f>V71-H71</f>
        <v>0</v>
      </c>
      <c r="AD71" s="49">
        <f>W71-I71</f>
        <v>0</v>
      </c>
      <c r="AE71" s="49">
        <f>X71-J71</f>
        <v>0</v>
      </c>
      <c r="AF71" s="250"/>
      <c r="AG71" s="233"/>
    </row>
    <row r="72" spans="1:33" s="191" customFormat="1" ht="39" customHeight="1" x14ac:dyDescent="0.25">
      <c r="A72" s="189"/>
      <c r="B72" s="190" t="s">
        <v>564</v>
      </c>
      <c r="C72" s="49"/>
      <c r="D72" s="49"/>
      <c r="E72" s="49"/>
      <c r="F72" s="49">
        <f t="shared" si="16"/>
        <v>17</v>
      </c>
      <c r="G72" s="49">
        <v>17</v>
      </c>
      <c r="H72" s="49"/>
      <c r="I72" s="49">
        <v>0</v>
      </c>
      <c r="J72" s="49"/>
      <c r="K72" s="49"/>
      <c r="L72" s="49"/>
      <c r="M72" s="49">
        <f t="shared" si="18"/>
        <v>15</v>
      </c>
      <c r="N72" s="49">
        <v>15</v>
      </c>
      <c r="O72" s="49"/>
      <c r="P72" s="49"/>
      <c r="Q72" s="49"/>
      <c r="R72" s="49"/>
      <c r="S72" s="49"/>
      <c r="T72" s="49">
        <f t="shared" ref="T72" si="92">SUM(U72:W72)</f>
        <v>15</v>
      </c>
      <c r="U72" s="49">
        <v>15</v>
      </c>
      <c r="V72" s="49"/>
      <c r="W72" s="49"/>
      <c r="X72" s="49"/>
      <c r="Y72" s="49"/>
      <c r="Z72" s="49"/>
      <c r="AA72" s="49">
        <f t="shared" si="23"/>
        <v>-2</v>
      </c>
      <c r="AB72" s="49">
        <f t="shared" ref="AB72:AB95" si="93">U72-G72</f>
        <v>-2</v>
      </c>
      <c r="AC72" s="49">
        <f t="shared" ref="AC72:AC95" si="94">V72-H72</f>
        <v>0</v>
      </c>
      <c r="AD72" s="49">
        <f t="shared" ref="AD72:AD95" si="95">W72-I72</f>
        <v>0</v>
      </c>
      <c r="AE72" s="49">
        <f t="shared" ref="AE72:AE95" si="96">X72-J72</f>
        <v>0</v>
      </c>
      <c r="AF72" s="189" t="s">
        <v>795</v>
      </c>
      <c r="AG72" s="233"/>
    </row>
    <row r="73" spans="1:33" s="191" customFormat="1" ht="28.5" customHeight="1" x14ac:dyDescent="0.25">
      <c r="A73" s="189"/>
      <c r="B73" s="190" t="s">
        <v>565</v>
      </c>
      <c r="C73" s="49"/>
      <c r="D73" s="49"/>
      <c r="E73" s="49"/>
      <c r="F73" s="49">
        <f t="shared" si="16"/>
        <v>21</v>
      </c>
      <c r="G73" s="49">
        <v>20</v>
      </c>
      <c r="H73" s="49"/>
      <c r="I73" s="49">
        <v>1</v>
      </c>
      <c r="J73" s="49"/>
      <c r="K73" s="49"/>
      <c r="L73" s="49"/>
      <c r="M73" s="49">
        <f t="shared" si="18"/>
        <v>23</v>
      </c>
      <c r="N73" s="49">
        <v>22</v>
      </c>
      <c r="O73" s="49"/>
      <c r="P73" s="49">
        <v>1</v>
      </c>
      <c r="Q73" s="49"/>
      <c r="R73" s="49"/>
      <c r="S73" s="49"/>
      <c r="T73" s="49">
        <f t="shared" si="21"/>
        <v>21</v>
      </c>
      <c r="U73" s="49">
        <v>20</v>
      </c>
      <c r="V73" s="49"/>
      <c r="W73" s="49">
        <v>1</v>
      </c>
      <c r="X73" s="49"/>
      <c r="Y73" s="49"/>
      <c r="Z73" s="49"/>
      <c r="AA73" s="49">
        <f t="shared" si="23"/>
        <v>0</v>
      </c>
      <c r="AB73" s="49">
        <f t="shared" si="93"/>
        <v>0</v>
      </c>
      <c r="AC73" s="49">
        <f t="shared" si="94"/>
        <v>0</v>
      </c>
      <c r="AD73" s="49">
        <f t="shared" si="95"/>
        <v>0</v>
      </c>
      <c r="AE73" s="49">
        <f t="shared" si="96"/>
        <v>0</v>
      </c>
      <c r="AF73" s="250"/>
      <c r="AG73" s="233"/>
    </row>
    <row r="74" spans="1:33" s="191" customFormat="1" ht="28.5" customHeight="1" x14ac:dyDescent="0.25">
      <c r="A74" s="189"/>
      <c r="B74" s="190" t="s">
        <v>567</v>
      </c>
      <c r="C74" s="49"/>
      <c r="D74" s="49"/>
      <c r="E74" s="49"/>
      <c r="F74" s="49">
        <f t="shared" si="16"/>
        <v>20</v>
      </c>
      <c r="G74" s="49">
        <v>19</v>
      </c>
      <c r="H74" s="49"/>
      <c r="I74" s="49">
        <v>1</v>
      </c>
      <c r="J74" s="49"/>
      <c r="K74" s="49"/>
      <c r="L74" s="49"/>
      <c r="M74" s="49">
        <f t="shared" si="18"/>
        <v>21</v>
      </c>
      <c r="N74" s="49">
        <v>20</v>
      </c>
      <c r="O74" s="49"/>
      <c r="P74" s="49">
        <v>1</v>
      </c>
      <c r="Q74" s="49"/>
      <c r="R74" s="49"/>
      <c r="S74" s="49"/>
      <c r="T74" s="49">
        <f t="shared" si="21"/>
        <v>20</v>
      </c>
      <c r="U74" s="49">
        <v>19</v>
      </c>
      <c r="V74" s="49"/>
      <c r="W74" s="49">
        <v>1</v>
      </c>
      <c r="X74" s="49"/>
      <c r="Y74" s="49"/>
      <c r="Z74" s="49"/>
      <c r="AA74" s="49">
        <f t="shared" si="23"/>
        <v>0</v>
      </c>
      <c r="AB74" s="49">
        <f t="shared" si="93"/>
        <v>0</v>
      </c>
      <c r="AC74" s="49">
        <f t="shared" si="94"/>
        <v>0</v>
      </c>
      <c r="AD74" s="49">
        <f t="shared" si="95"/>
        <v>0</v>
      </c>
      <c r="AE74" s="49">
        <f t="shared" si="96"/>
        <v>0</v>
      </c>
      <c r="AF74" s="250"/>
      <c r="AG74" s="233"/>
    </row>
    <row r="75" spans="1:33" s="191" customFormat="1" ht="28.5" customHeight="1" x14ac:dyDescent="0.25">
      <c r="A75" s="189"/>
      <c r="B75" s="190" t="s">
        <v>568</v>
      </c>
      <c r="C75" s="49"/>
      <c r="D75" s="49"/>
      <c r="E75" s="49"/>
      <c r="F75" s="49">
        <f t="shared" si="16"/>
        <v>26</v>
      </c>
      <c r="G75" s="49">
        <v>25</v>
      </c>
      <c r="H75" s="49"/>
      <c r="I75" s="49">
        <v>1</v>
      </c>
      <c r="J75" s="49"/>
      <c r="K75" s="49"/>
      <c r="L75" s="49"/>
      <c r="M75" s="49">
        <f t="shared" si="18"/>
        <v>29</v>
      </c>
      <c r="N75" s="49">
        <v>28</v>
      </c>
      <c r="O75" s="49"/>
      <c r="P75" s="49">
        <v>1</v>
      </c>
      <c r="Q75" s="49"/>
      <c r="R75" s="49"/>
      <c r="S75" s="49"/>
      <c r="T75" s="49">
        <f t="shared" si="21"/>
        <v>26</v>
      </c>
      <c r="U75" s="49">
        <v>25</v>
      </c>
      <c r="V75" s="49"/>
      <c r="W75" s="49">
        <v>1</v>
      </c>
      <c r="X75" s="49"/>
      <c r="Y75" s="49"/>
      <c r="Z75" s="49"/>
      <c r="AA75" s="49">
        <f t="shared" si="23"/>
        <v>0</v>
      </c>
      <c r="AB75" s="49">
        <f t="shared" si="93"/>
        <v>0</v>
      </c>
      <c r="AC75" s="49">
        <f t="shared" si="94"/>
        <v>0</v>
      </c>
      <c r="AD75" s="49">
        <f t="shared" si="95"/>
        <v>0</v>
      </c>
      <c r="AE75" s="49">
        <f t="shared" si="96"/>
        <v>0</v>
      </c>
      <c r="AF75" s="250"/>
      <c r="AG75" s="233"/>
    </row>
    <row r="76" spans="1:33" s="191" customFormat="1" ht="28.5" customHeight="1" x14ac:dyDescent="0.25">
      <c r="A76" s="189"/>
      <c r="B76" s="190" t="s">
        <v>569</v>
      </c>
      <c r="C76" s="49"/>
      <c r="D76" s="49"/>
      <c r="E76" s="49"/>
      <c r="F76" s="49">
        <f t="shared" si="16"/>
        <v>25</v>
      </c>
      <c r="G76" s="49">
        <v>24</v>
      </c>
      <c r="H76" s="49"/>
      <c r="I76" s="49">
        <v>1</v>
      </c>
      <c r="J76" s="49"/>
      <c r="K76" s="49"/>
      <c r="L76" s="49"/>
      <c r="M76" s="49">
        <f t="shared" si="18"/>
        <v>25</v>
      </c>
      <c r="N76" s="49">
        <v>24</v>
      </c>
      <c r="O76" s="49"/>
      <c r="P76" s="49">
        <v>1</v>
      </c>
      <c r="Q76" s="49"/>
      <c r="R76" s="49"/>
      <c r="S76" s="49"/>
      <c r="T76" s="49">
        <f t="shared" si="21"/>
        <v>25</v>
      </c>
      <c r="U76" s="49">
        <v>24</v>
      </c>
      <c r="V76" s="49"/>
      <c r="W76" s="49">
        <v>1</v>
      </c>
      <c r="X76" s="49"/>
      <c r="Y76" s="49"/>
      <c r="Z76" s="49"/>
      <c r="AA76" s="49">
        <f t="shared" si="23"/>
        <v>0</v>
      </c>
      <c r="AB76" s="49">
        <f t="shared" si="93"/>
        <v>0</v>
      </c>
      <c r="AC76" s="49">
        <f t="shared" si="94"/>
        <v>0</v>
      </c>
      <c r="AD76" s="49">
        <f t="shared" si="95"/>
        <v>0</v>
      </c>
      <c r="AE76" s="49">
        <f t="shared" si="96"/>
        <v>0</v>
      </c>
      <c r="AF76" s="250"/>
      <c r="AG76" s="233"/>
    </row>
    <row r="77" spans="1:33" s="191" customFormat="1" ht="28.5" customHeight="1" x14ac:dyDescent="0.25">
      <c r="A77" s="189"/>
      <c r="B77" s="190" t="s">
        <v>570</v>
      </c>
      <c r="C77" s="49"/>
      <c r="D77" s="49"/>
      <c r="E77" s="49"/>
      <c r="F77" s="49">
        <f t="shared" si="16"/>
        <v>22</v>
      </c>
      <c r="G77" s="49">
        <v>21</v>
      </c>
      <c r="H77" s="49"/>
      <c r="I77" s="49">
        <v>1</v>
      </c>
      <c r="J77" s="49"/>
      <c r="K77" s="49"/>
      <c r="L77" s="49"/>
      <c r="M77" s="49">
        <f t="shared" si="18"/>
        <v>22</v>
      </c>
      <c r="N77" s="49">
        <v>21</v>
      </c>
      <c r="O77" s="49"/>
      <c r="P77" s="49">
        <v>1</v>
      </c>
      <c r="Q77" s="49"/>
      <c r="R77" s="49"/>
      <c r="S77" s="49"/>
      <c r="T77" s="49">
        <f t="shared" si="21"/>
        <v>22</v>
      </c>
      <c r="U77" s="49">
        <v>21</v>
      </c>
      <c r="V77" s="49"/>
      <c r="W77" s="49">
        <v>1</v>
      </c>
      <c r="X77" s="49"/>
      <c r="Y77" s="49"/>
      <c r="Z77" s="49"/>
      <c r="AA77" s="49">
        <f t="shared" si="23"/>
        <v>0</v>
      </c>
      <c r="AB77" s="49">
        <f t="shared" si="93"/>
        <v>0</v>
      </c>
      <c r="AC77" s="49">
        <f t="shared" si="94"/>
        <v>0</v>
      </c>
      <c r="AD77" s="49">
        <f t="shared" si="95"/>
        <v>0</v>
      </c>
      <c r="AE77" s="49">
        <f t="shared" si="96"/>
        <v>0</v>
      </c>
      <c r="AF77" s="250"/>
      <c r="AG77" s="233"/>
    </row>
    <row r="78" spans="1:33" s="191" customFormat="1" ht="28.5" customHeight="1" x14ac:dyDescent="0.25">
      <c r="A78" s="189"/>
      <c r="B78" s="190" t="s">
        <v>571</v>
      </c>
      <c r="C78" s="49"/>
      <c r="D78" s="49"/>
      <c r="E78" s="49"/>
      <c r="F78" s="49">
        <f t="shared" si="16"/>
        <v>23</v>
      </c>
      <c r="G78" s="49">
        <v>22</v>
      </c>
      <c r="H78" s="49"/>
      <c r="I78" s="49">
        <v>1</v>
      </c>
      <c r="J78" s="49"/>
      <c r="K78" s="49"/>
      <c r="L78" s="49"/>
      <c r="M78" s="49">
        <f t="shared" si="18"/>
        <v>22</v>
      </c>
      <c r="N78" s="49">
        <v>21</v>
      </c>
      <c r="O78" s="49"/>
      <c r="P78" s="49">
        <v>1</v>
      </c>
      <c r="Q78" s="49"/>
      <c r="R78" s="49"/>
      <c r="S78" s="49"/>
      <c r="T78" s="49">
        <f t="shared" si="21"/>
        <v>22</v>
      </c>
      <c r="U78" s="49">
        <v>21</v>
      </c>
      <c r="V78" s="49"/>
      <c r="W78" s="49">
        <v>1</v>
      </c>
      <c r="X78" s="49"/>
      <c r="Y78" s="49"/>
      <c r="Z78" s="49"/>
      <c r="AA78" s="49">
        <f t="shared" si="23"/>
        <v>-1</v>
      </c>
      <c r="AB78" s="49">
        <f t="shared" si="93"/>
        <v>-1</v>
      </c>
      <c r="AC78" s="49">
        <f t="shared" si="94"/>
        <v>0</v>
      </c>
      <c r="AD78" s="49">
        <f t="shared" si="95"/>
        <v>0</v>
      </c>
      <c r="AE78" s="49">
        <f t="shared" si="96"/>
        <v>0</v>
      </c>
      <c r="AF78" s="250"/>
      <c r="AG78" s="233"/>
    </row>
    <row r="79" spans="1:33" s="191" customFormat="1" ht="28.5" customHeight="1" x14ac:dyDescent="0.25">
      <c r="A79" s="189"/>
      <c r="B79" s="190" t="s">
        <v>573</v>
      </c>
      <c r="C79" s="49"/>
      <c r="D79" s="49"/>
      <c r="E79" s="49"/>
      <c r="F79" s="49">
        <f t="shared" si="16"/>
        <v>23</v>
      </c>
      <c r="G79" s="49">
        <v>22</v>
      </c>
      <c r="H79" s="49"/>
      <c r="I79" s="49">
        <v>1</v>
      </c>
      <c r="J79" s="49"/>
      <c r="K79" s="49"/>
      <c r="L79" s="49"/>
      <c r="M79" s="49">
        <f t="shared" si="18"/>
        <v>22</v>
      </c>
      <c r="N79" s="49">
        <v>21</v>
      </c>
      <c r="O79" s="49"/>
      <c r="P79" s="49">
        <v>1</v>
      </c>
      <c r="Q79" s="49"/>
      <c r="R79" s="49"/>
      <c r="S79" s="49"/>
      <c r="T79" s="49">
        <f t="shared" si="21"/>
        <v>22</v>
      </c>
      <c r="U79" s="49">
        <v>21</v>
      </c>
      <c r="V79" s="49"/>
      <c r="W79" s="49">
        <v>1</v>
      </c>
      <c r="X79" s="49"/>
      <c r="Y79" s="49"/>
      <c r="Z79" s="49"/>
      <c r="AA79" s="49">
        <f t="shared" si="23"/>
        <v>-1</v>
      </c>
      <c r="AB79" s="49">
        <f t="shared" si="93"/>
        <v>-1</v>
      </c>
      <c r="AC79" s="49">
        <f t="shared" si="94"/>
        <v>0</v>
      </c>
      <c r="AD79" s="49">
        <f t="shared" si="95"/>
        <v>0</v>
      </c>
      <c r="AE79" s="49">
        <f t="shared" si="96"/>
        <v>0</v>
      </c>
      <c r="AF79" s="250"/>
      <c r="AG79" s="233"/>
    </row>
    <row r="80" spans="1:33" s="191" customFormat="1" ht="28.5" customHeight="1" x14ac:dyDescent="0.25">
      <c r="A80" s="189"/>
      <c r="B80" s="190" t="s">
        <v>572</v>
      </c>
      <c r="C80" s="49"/>
      <c r="D80" s="49"/>
      <c r="E80" s="49"/>
      <c r="F80" s="49">
        <f t="shared" si="16"/>
        <v>25</v>
      </c>
      <c r="G80" s="49">
        <v>24</v>
      </c>
      <c r="H80" s="49"/>
      <c r="I80" s="49">
        <v>1</v>
      </c>
      <c r="J80" s="49"/>
      <c r="K80" s="49"/>
      <c r="L80" s="49"/>
      <c r="M80" s="49">
        <f t="shared" si="18"/>
        <v>24</v>
      </c>
      <c r="N80" s="49">
        <v>23</v>
      </c>
      <c r="O80" s="49"/>
      <c r="P80" s="49">
        <v>1</v>
      </c>
      <c r="Q80" s="49"/>
      <c r="R80" s="49"/>
      <c r="S80" s="49"/>
      <c r="T80" s="49">
        <f t="shared" si="21"/>
        <v>24</v>
      </c>
      <c r="U80" s="49">
        <v>23</v>
      </c>
      <c r="V80" s="49"/>
      <c r="W80" s="49">
        <v>1</v>
      </c>
      <c r="X80" s="49"/>
      <c r="Y80" s="49"/>
      <c r="Z80" s="49"/>
      <c r="AA80" s="49">
        <f t="shared" si="23"/>
        <v>-1</v>
      </c>
      <c r="AB80" s="49">
        <f t="shared" si="93"/>
        <v>-1</v>
      </c>
      <c r="AC80" s="49">
        <f t="shared" si="94"/>
        <v>0</v>
      </c>
      <c r="AD80" s="49">
        <f t="shared" si="95"/>
        <v>0</v>
      </c>
      <c r="AE80" s="49">
        <f t="shared" si="96"/>
        <v>0</v>
      </c>
      <c r="AF80" s="250"/>
      <c r="AG80" s="233"/>
    </row>
    <row r="81" spans="1:33" s="191" customFormat="1" ht="28.5" customHeight="1" x14ac:dyDescent="0.25">
      <c r="A81" s="189"/>
      <c r="B81" s="190" t="s">
        <v>574</v>
      </c>
      <c r="C81" s="49"/>
      <c r="D81" s="49"/>
      <c r="E81" s="49"/>
      <c r="F81" s="49">
        <f t="shared" si="16"/>
        <v>19</v>
      </c>
      <c r="G81" s="49">
        <v>18</v>
      </c>
      <c r="H81" s="49"/>
      <c r="I81" s="49">
        <v>1</v>
      </c>
      <c r="J81" s="49"/>
      <c r="K81" s="49"/>
      <c r="L81" s="49"/>
      <c r="M81" s="49">
        <f t="shared" si="18"/>
        <v>19</v>
      </c>
      <c r="N81" s="49">
        <v>18</v>
      </c>
      <c r="O81" s="49"/>
      <c r="P81" s="49">
        <v>1</v>
      </c>
      <c r="Q81" s="49"/>
      <c r="R81" s="49"/>
      <c r="S81" s="49"/>
      <c r="T81" s="49">
        <f t="shared" si="21"/>
        <v>19</v>
      </c>
      <c r="U81" s="49">
        <v>18</v>
      </c>
      <c r="V81" s="49"/>
      <c r="W81" s="49">
        <v>1</v>
      </c>
      <c r="X81" s="49"/>
      <c r="Y81" s="49"/>
      <c r="Z81" s="49"/>
      <c r="AA81" s="49">
        <f t="shared" si="23"/>
        <v>0</v>
      </c>
      <c r="AB81" s="49">
        <f t="shared" si="93"/>
        <v>0</v>
      </c>
      <c r="AC81" s="49">
        <f t="shared" si="94"/>
        <v>0</v>
      </c>
      <c r="AD81" s="49">
        <f t="shared" si="95"/>
        <v>0</v>
      </c>
      <c r="AE81" s="49">
        <f t="shared" si="96"/>
        <v>0</v>
      </c>
      <c r="AF81" s="250"/>
      <c r="AG81" s="233"/>
    </row>
    <row r="82" spans="1:33" s="191" customFormat="1" ht="28.5" customHeight="1" x14ac:dyDescent="0.25">
      <c r="A82" s="189"/>
      <c r="B82" s="190" t="s">
        <v>576</v>
      </c>
      <c r="C82" s="49"/>
      <c r="D82" s="49"/>
      <c r="E82" s="49"/>
      <c r="F82" s="49">
        <f t="shared" si="16"/>
        <v>29</v>
      </c>
      <c r="G82" s="49">
        <v>28</v>
      </c>
      <c r="H82" s="49"/>
      <c r="I82" s="49">
        <v>1</v>
      </c>
      <c r="J82" s="49"/>
      <c r="K82" s="49"/>
      <c r="L82" s="49"/>
      <c r="M82" s="49">
        <f t="shared" si="18"/>
        <v>29</v>
      </c>
      <c r="N82" s="49">
        <v>28</v>
      </c>
      <c r="O82" s="49"/>
      <c r="P82" s="49">
        <v>1</v>
      </c>
      <c r="Q82" s="49"/>
      <c r="R82" s="49"/>
      <c r="S82" s="49"/>
      <c r="T82" s="49">
        <f t="shared" si="21"/>
        <v>29</v>
      </c>
      <c r="U82" s="49">
        <v>28</v>
      </c>
      <c r="V82" s="49"/>
      <c r="W82" s="49">
        <v>1</v>
      </c>
      <c r="X82" s="49"/>
      <c r="Y82" s="49"/>
      <c r="Z82" s="49"/>
      <c r="AA82" s="49">
        <f t="shared" si="23"/>
        <v>0</v>
      </c>
      <c r="AB82" s="49">
        <f t="shared" si="93"/>
        <v>0</v>
      </c>
      <c r="AC82" s="49">
        <f t="shared" si="94"/>
        <v>0</v>
      </c>
      <c r="AD82" s="49">
        <f t="shared" si="95"/>
        <v>0</v>
      </c>
      <c r="AE82" s="49">
        <f t="shared" si="96"/>
        <v>0</v>
      </c>
      <c r="AF82" s="250"/>
      <c r="AG82" s="233"/>
    </row>
    <row r="83" spans="1:33" s="191" customFormat="1" ht="28.5" customHeight="1" x14ac:dyDescent="0.25">
      <c r="A83" s="189"/>
      <c r="B83" s="190" t="s">
        <v>575</v>
      </c>
      <c r="C83" s="49"/>
      <c r="D83" s="49"/>
      <c r="E83" s="49"/>
      <c r="F83" s="49">
        <f t="shared" si="16"/>
        <v>32</v>
      </c>
      <c r="G83" s="49">
        <v>31</v>
      </c>
      <c r="H83" s="49"/>
      <c r="I83" s="49">
        <v>1</v>
      </c>
      <c r="J83" s="49"/>
      <c r="K83" s="49"/>
      <c r="L83" s="49"/>
      <c r="M83" s="49">
        <f t="shared" si="18"/>
        <v>32</v>
      </c>
      <c r="N83" s="49">
        <v>31</v>
      </c>
      <c r="O83" s="49"/>
      <c r="P83" s="49">
        <v>1</v>
      </c>
      <c r="Q83" s="49"/>
      <c r="R83" s="49"/>
      <c r="S83" s="49"/>
      <c r="T83" s="49">
        <f t="shared" si="21"/>
        <v>32</v>
      </c>
      <c r="U83" s="49">
        <v>31</v>
      </c>
      <c r="V83" s="49"/>
      <c r="W83" s="49">
        <v>1</v>
      </c>
      <c r="X83" s="49"/>
      <c r="Y83" s="49"/>
      <c r="Z83" s="49"/>
      <c r="AA83" s="49">
        <f t="shared" si="23"/>
        <v>0</v>
      </c>
      <c r="AB83" s="49">
        <f t="shared" si="93"/>
        <v>0</v>
      </c>
      <c r="AC83" s="49">
        <f t="shared" si="94"/>
        <v>0</v>
      </c>
      <c r="AD83" s="49">
        <f t="shared" si="95"/>
        <v>0</v>
      </c>
      <c r="AE83" s="49">
        <f t="shared" si="96"/>
        <v>0</v>
      </c>
      <c r="AF83" s="250"/>
      <c r="AG83" s="233"/>
    </row>
    <row r="84" spans="1:33" s="75" customFormat="1" ht="28.5" customHeight="1" x14ac:dyDescent="0.25">
      <c r="A84" s="77" t="s">
        <v>272</v>
      </c>
      <c r="B84" s="74" t="s">
        <v>577</v>
      </c>
      <c r="C84" s="73"/>
      <c r="D84" s="73"/>
      <c r="E84" s="73"/>
      <c r="F84" s="73">
        <f>SUM(F85:F95)</f>
        <v>63</v>
      </c>
      <c r="G84" s="92">
        <f t="shared" ref="G84:AE84" si="97">SUM(G85:G95)</f>
        <v>63</v>
      </c>
      <c r="H84" s="73"/>
      <c r="I84" s="73"/>
      <c r="J84" s="73"/>
      <c r="K84" s="73"/>
      <c r="L84" s="73"/>
      <c r="M84" s="73">
        <f t="shared" si="97"/>
        <v>59</v>
      </c>
      <c r="N84" s="73">
        <f t="shared" si="97"/>
        <v>59</v>
      </c>
      <c r="O84" s="73"/>
      <c r="P84" s="73"/>
      <c r="Q84" s="73"/>
      <c r="R84" s="73"/>
      <c r="S84" s="73"/>
      <c r="T84" s="73">
        <f t="shared" si="97"/>
        <v>60</v>
      </c>
      <c r="U84" s="73">
        <f t="shared" si="97"/>
        <v>60</v>
      </c>
      <c r="V84" s="73"/>
      <c r="W84" s="73"/>
      <c r="X84" s="73"/>
      <c r="Y84" s="73"/>
      <c r="Z84" s="73"/>
      <c r="AA84" s="73">
        <f t="shared" si="97"/>
        <v>-3</v>
      </c>
      <c r="AB84" s="73">
        <f t="shared" si="97"/>
        <v>-3</v>
      </c>
      <c r="AC84" s="73">
        <f t="shared" si="97"/>
        <v>0</v>
      </c>
      <c r="AD84" s="73">
        <f t="shared" si="97"/>
        <v>0</v>
      </c>
      <c r="AE84" s="73">
        <f t="shared" si="97"/>
        <v>0</v>
      </c>
      <c r="AF84" s="254"/>
      <c r="AG84" s="237"/>
    </row>
    <row r="85" spans="1:33" s="191" customFormat="1" ht="28.5" customHeight="1" x14ac:dyDescent="0.25">
      <c r="A85" s="189"/>
      <c r="B85" s="190" t="s">
        <v>578</v>
      </c>
      <c r="C85" s="49"/>
      <c r="D85" s="49"/>
      <c r="E85" s="49"/>
      <c r="F85" s="49">
        <f t="shared" si="16"/>
        <v>6</v>
      </c>
      <c r="G85" s="49">
        <v>6</v>
      </c>
      <c r="H85" s="49"/>
      <c r="I85" s="49"/>
      <c r="J85" s="49"/>
      <c r="K85" s="49"/>
      <c r="L85" s="49"/>
      <c r="M85" s="49">
        <f t="shared" si="18"/>
        <v>5</v>
      </c>
      <c r="N85" s="49">
        <v>5</v>
      </c>
      <c r="O85" s="49"/>
      <c r="P85" s="49"/>
      <c r="Q85" s="49"/>
      <c r="R85" s="49"/>
      <c r="S85" s="49"/>
      <c r="T85" s="49">
        <f t="shared" si="21"/>
        <v>5</v>
      </c>
      <c r="U85" s="49">
        <v>5</v>
      </c>
      <c r="V85" s="49"/>
      <c r="W85" s="49"/>
      <c r="X85" s="49"/>
      <c r="Y85" s="49"/>
      <c r="Z85" s="49"/>
      <c r="AA85" s="49">
        <f t="shared" si="23"/>
        <v>-1</v>
      </c>
      <c r="AB85" s="49">
        <f t="shared" si="93"/>
        <v>-1</v>
      </c>
      <c r="AC85" s="49">
        <f t="shared" si="94"/>
        <v>0</v>
      </c>
      <c r="AD85" s="49">
        <f t="shared" si="95"/>
        <v>0</v>
      </c>
      <c r="AE85" s="49">
        <f t="shared" si="96"/>
        <v>0</v>
      </c>
      <c r="AF85" s="250"/>
      <c r="AG85" s="233"/>
    </row>
    <row r="86" spans="1:33" s="191" customFormat="1" ht="28.5" customHeight="1" x14ac:dyDescent="0.25">
      <c r="A86" s="189"/>
      <c r="B86" s="190" t="s">
        <v>579</v>
      </c>
      <c r="C86" s="49"/>
      <c r="D86" s="49"/>
      <c r="E86" s="49"/>
      <c r="F86" s="49">
        <f t="shared" si="16"/>
        <v>6</v>
      </c>
      <c r="G86" s="49">
        <v>6</v>
      </c>
      <c r="H86" s="49"/>
      <c r="I86" s="49"/>
      <c r="J86" s="49"/>
      <c r="K86" s="49"/>
      <c r="L86" s="49"/>
      <c r="M86" s="49">
        <f t="shared" si="18"/>
        <v>6</v>
      </c>
      <c r="N86" s="49">
        <v>6</v>
      </c>
      <c r="O86" s="49"/>
      <c r="P86" s="49"/>
      <c r="Q86" s="49"/>
      <c r="R86" s="49"/>
      <c r="S86" s="49"/>
      <c r="T86" s="49">
        <f t="shared" si="21"/>
        <v>6</v>
      </c>
      <c r="U86" s="49">
        <v>6</v>
      </c>
      <c r="V86" s="49"/>
      <c r="W86" s="49"/>
      <c r="X86" s="49"/>
      <c r="Y86" s="49"/>
      <c r="Z86" s="49"/>
      <c r="AA86" s="49">
        <f t="shared" si="23"/>
        <v>0</v>
      </c>
      <c r="AB86" s="49">
        <f t="shared" si="93"/>
        <v>0</v>
      </c>
      <c r="AC86" s="49">
        <f t="shared" si="94"/>
        <v>0</v>
      </c>
      <c r="AD86" s="49">
        <f t="shared" si="95"/>
        <v>0</v>
      </c>
      <c r="AE86" s="49">
        <f t="shared" si="96"/>
        <v>0</v>
      </c>
      <c r="AF86" s="250"/>
      <c r="AG86" s="233"/>
    </row>
    <row r="87" spans="1:33" s="191" customFormat="1" ht="28.5" customHeight="1" x14ac:dyDescent="0.25">
      <c r="A87" s="189"/>
      <c r="B87" s="190" t="s">
        <v>580</v>
      </c>
      <c r="C87" s="49"/>
      <c r="D87" s="49"/>
      <c r="E87" s="49"/>
      <c r="F87" s="49">
        <f t="shared" si="16"/>
        <v>6</v>
      </c>
      <c r="G87" s="49">
        <v>6</v>
      </c>
      <c r="H87" s="49"/>
      <c r="I87" s="49"/>
      <c r="J87" s="49"/>
      <c r="K87" s="49"/>
      <c r="L87" s="49"/>
      <c r="M87" s="49">
        <f t="shared" si="18"/>
        <v>6</v>
      </c>
      <c r="N87" s="49">
        <v>6</v>
      </c>
      <c r="O87" s="49"/>
      <c r="P87" s="49"/>
      <c r="Q87" s="49"/>
      <c r="R87" s="49"/>
      <c r="S87" s="49"/>
      <c r="T87" s="49">
        <f t="shared" si="21"/>
        <v>6</v>
      </c>
      <c r="U87" s="49">
        <v>6</v>
      </c>
      <c r="V87" s="49"/>
      <c r="W87" s="49"/>
      <c r="X87" s="49"/>
      <c r="Y87" s="49"/>
      <c r="Z87" s="49"/>
      <c r="AA87" s="49">
        <f t="shared" si="23"/>
        <v>0</v>
      </c>
      <c r="AB87" s="49">
        <f t="shared" si="93"/>
        <v>0</v>
      </c>
      <c r="AC87" s="49">
        <f t="shared" si="94"/>
        <v>0</v>
      </c>
      <c r="AD87" s="49">
        <f t="shared" si="95"/>
        <v>0</v>
      </c>
      <c r="AE87" s="49">
        <f t="shared" si="96"/>
        <v>0</v>
      </c>
      <c r="AF87" s="250"/>
      <c r="AG87" s="233"/>
    </row>
    <row r="88" spans="1:33" s="191" customFormat="1" ht="28.5" customHeight="1" x14ac:dyDescent="0.25">
      <c r="A88" s="189"/>
      <c r="B88" s="190" t="s">
        <v>581</v>
      </c>
      <c r="C88" s="49"/>
      <c r="D88" s="49"/>
      <c r="E88" s="49"/>
      <c r="F88" s="49">
        <f t="shared" si="16"/>
        <v>6</v>
      </c>
      <c r="G88" s="49">
        <v>6</v>
      </c>
      <c r="H88" s="49"/>
      <c r="I88" s="49"/>
      <c r="J88" s="49"/>
      <c r="K88" s="49"/>
      <c r="L88" s="49"/>
      <c r="M88" s="49">
        <f t="shared" si="18"/>
        <v>5</v>
      </c>
      <c r="N88" s="49">
        <v>5</v>
      </c>
      <c r="O88" s="49"/>
      <c r="P88" s="49"/>
      <c r="Q88" s="49"/>
      <c r="R88" s="49"/>
      <c r="S88" s="49"/>
      <c r="T88" s="49">
        <f t="shared" si="21"/>
        <v>5</v>
      </c>
      <c r="U88" s="49">
        <v>5</v>
      </c>
      <c r="V88" s="49"/>
      <c r="W88" s="49"/>
      <c r="X88" s="49"/>
      <c r="Y88" s="49"/>
      <c r="Z88" s="49"/>
      <c r="AA88" s="49">
        <f t="shared" si="23"/>
        <v>-1</v>
      </c>
      <c r="AB88" s="49">
        <f t="shared" si="93"/>
        <v>-1</v>
      </c>
      <c r="AC88" s="49">
        <f t="shared" si="94"/>
        <v>0</v>
      </c>
      <c r="AD88" s="49">
        <f t="shared" si="95"/>
        <v>0</v>
      </c>
      <c r="AE88" s="49">
        <f t="shared" si="96"/>
        <v>0</v>
      </c>
      <c r="AF88" s="250"/>
      <c r="AG88" s="233"/>
    </row>
    <row r="89" spans="1:33" s="191" customFormat="1" ht="28.5" customHeight="1" x14ac:dyDescent="0.25">
      <c r="A89" s="189"/>
      <c r="B89" s="190" t="s">
        <v>582</v>
      </c>
      <c r="C89" s="49"/>
      <c r="D89" s="49"/>
      <c r="E89" s="49"/>
      <c r="F89" s="49">
        <f t="shared" si="16"/>
        <v>6</v>
      </c>
      <c r="G89" s="49">
        <v>6</v>
      </c>
      <c r="H89" s="49"/>
      <c r="I89" s="49"/>
      <c r="J89" s="49"/>
      <c r="K89" s="49"/>
      <c r="L89" s="49"/>
      <c r="M89" s="49">
        <f t="shared" si="18"/>
        <v>5</v>
      </c>
      <c r="N89" s="49">
        <v>5</v>
      </c>
      <c r="O89" s="49"/>
      <c r="P89" s="49"/>
      <c r="Q89" s="49"/>
      <c r="R89" s="49"/>
      <c r="S89" s="49"/>
      <c r="T89" s="49">
        <f t="shared" si="21"/>
        <v>5</v>
      </c>
      <c r="U89" s="49">
        <v>5</v>
      </c>
      <c r="V89" s="49"/>
      <c r="W89" s="49"/>
      <c r="X89" s="49"/>
      <c r="Y89" s="49"/>
      <c r="Z89" s="49"/>
      <c r="AA89" s="49">
        <f t="shared" si="23"/>
        <v>-1</v>
      </c>
      <c r="AB89" s="49">
        <f t="shared" si="93"/>
        <v>-1</v>
      </c>
      <c r="AC89" s="49">
        <f t="shared" si="94"/>
        <v>0</v>
      </c>
      <c r="AD89" s="49">
        <f t="shared" si="95"/>
        <v>0</v>
      </c>
      <c r="AE89" s="49">
        <f t="shared" si="96"/>
        <v>0</v>
      </c>
      <c r="AF89" s="250"/>
      <c r="AG89" s="233"/>
    </row>
    <row r="90" spans="1:33" s="191" customFormat="1" ht="28.5" customHeight="1" x14ac:dyDescent="0.25">
      <c r="A90" s="189"/>
      <c r="B90" s="190" t="s">
        <v>583</v>
      </c>
      <c r="C90" s="49"/>
      <c r="D90" s="49"/>
      <c r="E90" s="49"/>
      <c r="F90" s="49">
        <f t="shared" si="16"/>
        <v>6</v>
      </c>
      <c r="G90" s="49">
        <v>6</v>
      </c>
      <c r="H90" s="49"/>
      <c r="I90" s="49"/>
      <c r="J90" s="49"/>
      <c r="K90" s="49"/>
      <c r="L90" s="49"/>
      <c r="M90" s="49">
        <f t="shared" si="18"/>
        <v>6</v>
      </c>
      <c r="N90" s="49">
        <v>6</v>
      </c>
      <c r="O90" s="49"/>
      <c r="P90" s="49"/>
      <c r="Q90" s="49"/>
      <c r="R90" s="49"/>
      <c r="S90" s="49"/>
      <c r="T90" s="49">
        <f t="shared" si="21"/>
        <v>6</v>
      </c>
      <c r="U90" s="49">
        <v>6</v>
      </c>
      <c r="V90" s="49"/>
      <c r="W90" s="49"/>
      <c r="X90" s="49"/>
      <c r="Y90" s="49"/>
      <c r="Z90" s="49"/>
      <c r="AA90" s="49">
        <f t="shared" si="23"/>
        <v>0</v>
      </c>
      <c r="AB90" s="49">
        <f t="shared" si="93"/>
        <v>0</v>
      </c>
      <c r="AC90" s="49">
        <f t="shared" si="94"/>
        <v>0</v>
      </c>
      <c r="AD90" s="49">
        <f t="shared" si="95"/>
        <v>0</v>
      </c>
      <c r="AE90" s="49">
        <f t="shared" si="96"/>
        <v>0</v>
      </c>
      <c r="AF90" s="250"/>
      <c r="AG90" s="233"/>
    </row>
    <row r="91" spans="1:33" s="191" customFormat="1" ht="28.5" customHeight="1" x14ac:dyDescent="0.25">
      <c r="A91" s="189"/>
      <c r="B91" s="190" t="s">
        <v>584</v>
      </c>
      <c r="C91" s="49"/>
      <c r="D91" s="49"/>
      <c r="E91" s="49"/>
      <c r="F91" s="49">
        <f t="shared" si="16"/>
        <v>5</v>
      </c>
      <c r="G91" s="49">
        <v>5</v>
      </c>
      <c r="H91" s="49"/>
      <c r="I91" s="49"/>
      <c r="J91" s="49"/>
      <c r="K91" s="49"/>
      <c r="L91" s="49"/>
      <c r="M91" s="49">
        <f t="shared" si="18"/>
        <v>5</v>
      </c>
      <c r="N91" s="49">
        <v>5</v>
      </c>
      <c r="O91" s="49"/>
      <c r="P91" s="49"/>
      <c r="Q91" s="49"/>
      <c r="R91" s="49"/>
      <c r="S91" s="49"/>
      <c r="T91" s="49">
        <f t="shared" si="21"/>
        <v>5</v>
      </c>
      <c r="U91" s="49">
        <v>5</v>
      </c>
      <c r="V91" s="49"/>
      <c r="W91" s="49"/>
      <c r="X91" s="49"/>
      <c r="Y91" s="49"/>
      <c r="Z91" s="49"/>
      <c r="AA91" s="49">
        <f t="shared" si="23"/>
        <v>0</v>
      </c>
      <c r="AB91" s="49">
        <f t="shared" si="93"/>
        <v>0</v>
      </c>
      <c r="AC91" s="49">
        <f t="shared" si="94"/>
        <v>0</v>
      </c>
      <c r="AD91" s="49">
        <f t="shared" si="95"/>
        <v>0</v>
      </c>
      <c r="AE91" s="49">
        <f t="shared" si="96"/>
        <v>0</v>
      </c>
      <c r="AF91" s="250"/>
      <c r="AG91" s="233"/>
    </row>
    <row r="92" spans="1:33" s="191" customFormat="1" ht="38.25" customHeight="1" x14ac:dyDescent="0.25">
      <c r="A92" s="189"/>
      <c r="B92" s="190" t="s">
        <v>585</v>
      </c>
      <c r="C92" s="49"/>
      <c r="D92" s="49"/>
      <c r="E92" s="49"/>
      <c r="F92" s="49">
        <f t="shared" si="16"/>
        <v>6</v>
      </c>
      <c r="G92" s="49">
        <v>6</v>
      </c>
      <c r="H92" s="49"/>
      <c r="I92" s="49"/>
      <c r="J92" s="49"/>
      <c r="K92" s="49"/>
      <c r="L92" s="49"/>
      <c r="M92" s="49">
        <f t="shared" si="18"/>
        <v>6</v>
      </c>
      <c r="N92" s="49">
        <v>6</v>
      </c>
      <c r="O92" s="49"/>
      <c r="P92" s="49"/>
      <c r="Q92" s="49"/>
      <c r="R92" s="49"/>
      <c r="S92" s="49"/>
      <c r="T92" s="49">
        <f t="shared" si="21"/>
        <v>6</v>
      </c>
      <c r="U92" s="49">
        <v>6</v>
      </c>
      <c r="V92" s="49"/>
      <c r="W92" s="49"/>
      <c r="X92" s="49"/>
      <c r="Y92" s="49"/>
      <c r="Z92" s="49"/>
      <c r="AA92" s="49">
        <f t="shared" si="23"/>
        <v>0</v>
      </c>
      <c r="AB92" s="49">
        <f t="shared" si="93"/>
        <v>0</v>
      </c>
      <c r="AC92" s="49">
        <f t="shared" si="94"/>
        <v>0</v>
      </c>
      <c r="AD92" s="49">
        <f t="shared" si="95"/>
        <v>0</v>
      </c>
      <c r="AE92" s="49">
        <f t="shared" si="96"/>
        <v>0</v>
      </c>
      <c r="AF92" s="250"/>
      <c r="AG92" s="233"/>
    </row>
    <row r="93" spans="1:33" s="191" customFormat="1" ht="27.75" customHeight="1" x14ac:dyDescent="0.25">
      <c r="A93" s="189"/>
      <c r="B93" s="190" t="s">
        <v>586</v>
      </c>
      <c r="C93" s="49"/>
      <c r="D93" s="49"/>
      <c r="E93" s="49"/>
      <c r="F93" s="49">
        <f t="shared" si="16"/>
        <v>6</v>
      </c>
      <c r="G93" s="49">
        <v>6</v>
      </c>
      <c r="H93" s="49"/>
      <c r="I93" s="49"/>
      <c r="J93" s="49"/>
      <c r="K93" s="49"/>
      <c r="L93" s="49"/>
      <c r="M93" s="49">
        <f t="shared" si="18"/>
        <v>6</v>
      </c>
      <c r="N93" s="49">
        <v>6</v>
      </c>
      <c r="O93" s="49"/>
      <c r="P93" s="49"/>
      <c r="Q93" s="49"/>
      <c r="R93" s="49"/>
      <c r="S93" s="49"/>
      <c r="T93" s="49">
        <f t="shared" si="21"/>
        <v>6</v>
      </c>
      <c r="U93" s="49">
        <v>6</v>
      </c>
      <c r="V93" s="49"/>
      <c r="W93" s="49"/>
      <c r="X93" s="49"/>
      <c r="Y93" s="49"/>
      <c r="Z93" s="49"/>
      <c r="AA93" s="49">
        <f t="shared" si="23"/>
        <v>0</v>
      </c>
      <c r="AB93" s="49">
        <f t="shared" si="93"/>
        <v>0</v>
      </c>
      <c r="AC93" s="49">
        <f t="shared" si="94"/>
        <v>0</v>
      </c>
      <c r="AD93" s="49">
        <f t="shared" si="95"/>
        <v>0</v>
      </c>
      <c r="AE93" s="49">
        <f t="shared" si="96"/>
        <v>0</v>
      </c>
      <c r="AF93" s="250"/>
      <c r="AG93" s="233"/>
    </row>
    <row r="94" spans="1:33" s="191" customFormat="1" ht="27.75" customHeight="1" x14ac:dyDescent="0.25">
      <c r="A94" s="189"/>
      <c r="B94" s="190" t="s">
        <v>587</v>
      </c>
      <c r="C94" s="49"/>
      <c r="D94" s="49"/>
      <c r="E94" s="49"/>
      <c r="F94" s="49">
        <f t="shared" si="16"/>
        <v>5</v>
      </c>
      <c r="G94" s="49">
        <v>5</v>
      </c>
      <c r="H94" s="49"/>
      <c r="I94" s="49"/>
      <c r="J94" s="49"/>
      <c r="K94" s="49"/>
      <c r="L94" s="49"/>
      <c r="M94" s="49">
        <f t="shared" si="18"/>
        <v>4</v>
      </c>
      <c r="N94" s="49">
        <v>4</v>
      </c>
      <c r="O94" s="49"/>
      <c r="P94" s="49"/>
      <c r="Q94" s="49"/>
      <c r="R94" s="49"/>
      <c r="S94" s="49"/>
      <c r="T94" s="49">
        <f t="shared" si="21"/>
        <v>5</v>
      </c>
      <c r="U94" s="49">
        <v>5</v>
      </c>
      <c r="V94" s="49"/>
      <c r="W94" s="49"/>
      <c r="X94" s="49"/>
      <c r="Y94" s="49"/>
      <c r="Z94" s="49"/>
      <c r="AA94" s="49">
        <f t="shared" si="23"/>
        <v>0</v>
      </c>
      <c r="AB94" s="49">
        <f t="shared" si="93"/>
        <v>0</v>
      </c>
      <c r="AC94" s="49">
        <f t="shared" si="94"/>
        <v>0</v>
      </c>
      <c r="AD94" s="49">
        <f t="shared" si="95"/>
        <v>0</v>
      </c>
      <c r="AE94" s="49">
        <f t="shared" si="96"/>
        <v>0</v>
      </c>
      <c r="AF94" s="250"/>
      <c r="AG94" s="233"/>
    </row>
    <row r="95" spans="1:33" s="191" customFormat="1" ht="27.75" customHeight="1" x14ac:dyDescent="0.25">
      <c r="A95" s="189"/>
      <c r="B95" s="190" t="s">
        <v>588</v>
      </c>
      <c r="C95" s="49"/>
      <c r="D95" s="49"/>
      <c r="E95" s="49"/>
      <c r="F95" s="49">
        <f t="shared" si="16"/>
        <v>5</v>
      </c>
      <c r="G95" s="49">
        <v>5</v>
      </c>
      <c r="H95" s="49"/>
      <c r="I95" s="49"/>
      <c r="J95" s="49"/>
      <c r="K95" s="49"/>
      <c r="L95" s="49"/>
      <c r="M95" s="49">
        <f t="shared" si="18"/>
        <v>5</v>
      </c>
      <c r="N95" s="49">
        <v>5</v>
      </c>
      <c r="O95" s="49"/>
      <c r="P95" s="49"/>
      <c r="Q95" s="49"/>
      <c r="R95" s="49"/>
      <c r="S95" s="49"/>
      <c r="T95" s="49">
        <f t="shared" si="21"/>
        <v>5</v>
      </c>
      <c r="U95" s="49">
        <v>5</v>
      </c>
      <c r="V95" s="49"/>
      <c r="W95" s="49"/>
      <c r="X95" s="49"/>
      <c r="Y95" s="49"/>
      <c r="Z95" s="49"/>
      <c r="AA95" s="49">
        <f t="shared" si="23"/>
        <v>0</v>
      </c>
      <c r="AB95" s="49">
        <f t="shared" si="93"/>
        <v>0</v>
      </c>
      <c r="AC95" s="49">
        <f t="shared" si="94"/>
        <v>0</v>
      </c>
      <c r="AD95" s="49">
        <f t="shared" si="95"/>
        <v>0</v>
      </c>
      <c r="AE95" s="49">
        <f t="shared" si="96"/>
        <v>0</v>
      </c>
      <c r="AF95" s="250"/>
      <c r="AG95" s="233"/>
    </row>
    <row r="96" spans="1:33" s="188" customFormat="1" ht="38.25" customHeight="1" x14ac:dyDescent="0.25">
      <c r="A96" s="186" t="s">
        <v>274</v>
      </c>
      <c r="B96" s="187" t="s">
        <v>589</v>
      </c>
      <c r="C96" s="92"/>
      <c r="D96" s="92"/>
      <c r="E96" s="92"/>
      <c r="F96" s="92">
        <f>SUM(F97:F109)</f>
        <v>1351</v>
      </c>
      <c r="G96" s="92">
        <f t="shared" ref="G96:AE96" si="98">SUM(G97:G109)</f>
        <v>1351</v>
      </c>
      <c r="H96" s="92"/>
      <c r="I96" s="92"/>
      <c r="J96" s="92"/>
      <c r="K96" s="92"/>
      <c r="L96" s="92"/>
      <c r="M96" s="92">
        <f t="shared" si="98"/>
        <v>1301</v>
      </c>
      <c r="N96" s="92">
        <f t="shared" si="98"/>
        <v>1301</v>
      </c>
      <c r="O96" s="92"/>
      <c r="P96" s="92"/>
      <c r="Q96" s="92"/>
      <c r="R96" s="92"/>
      <c r="S96" s="92"/>
      <c r="T96" s="92">
        <f t="shared" si="98"/>
        <v>1613</v>
      </c>
      <c r="U96" s="92">
        <f t="shared" si="98"/>
        <v>1613</v>
      </c>
      <c r="V96" s="92">
        <f t="shared" si="98"/>
        <v>0</v>
      </c>
      <c r="W96" s="92">
        <f t="shared" si="98"/>
        <v>0</v>
      </c>
      <c r="X96" s="92">
        <f t="shared" si="98"/>
        <v>0</v>
      </c>
      <c r="Y96" s="92">
        <f t="shared" si="98"/>
        <v>0</v>
      </c>
      <c r="Z96" s="92">
        <f t="shared" si="98"/>
        <v>0</v>
      </c>
      <c r="AA96" s="92">
        <f t="shared" si="98"/>
        <v>262</v>
      </c>
      <c r="AB96" s="92">
        <f t="shared" si="98"/>
        <v>262</v>
      </c>
      <c r="AC96" s="92">
        <f t="shared" si="98"/>
        <v>0</v>
      </c>
      <c r="AD96" s="92">
        <f t="shared" si="98"/>
        <v>0</v>
      </c>
      <c r="AE96" s="92">
        <f t="shared" si="98"/>
        <v>0</v>
      </c>
      <c r="AF96" s="249"/>
      <c r="AG96" s="232"/>
    </row>
    <row r="97" spans="1:33" s="191" customFormat="1" ht="38.25" customHeight="1" x14ac:dyDescent="0.25">
      <c r="A97" s="189"/>
      <c r="B97" s="190" t="s">
        <v>595</v>
      </c>
      <c r="C97" s="49"/>
      <c r="D97" s="49"/>
      <c r="E97" s="49"/>
      <c r="F97" s="49">
        <f t="shared" ref="F97:F109" si="99">SUM(G97:I97)</f>
        <v>118</v>
      </c>
      <c r="G97" s="49">
        <v>118</v>
      </c>
      <c r="H97" s="49"/>
      <c r="I97" s="49"/>
      <c r="J97" s="49"/>
      <c r="K97" s="49"/>
      <c r="L97" s="49"/>
      <c r="M97" s="49">
        <f t="shared" ref="M97:M109" si="100">SUM(N97:P97)</f>
        <v>109</v>
      </c>
      <c r="N97" s="49">
        <v>109</v>
      </c>
      <c r="O97" s="49"/>
      <c r="P97" s="49"/>
      <c r="Q97" s="49"/>
      <c r="R97" s="49"/>
      <c r="S97" s="49"/>
      <c r="T97" s="49">
        <f t="shared" ref="T97:T109" si="101">SUM(U97:W97)</f>
        <v>141</v>
      </c>
      <c r="U97" s="49">
        <f>109+32</f>
        <v>141</v>
      </c>
      <c r="V97" s="49"/>
      <c r="W97" s="49"/>
      <c r="X97" s="49"/>
      <c r="Y97" s="49"/>
      <c r="Z97" s="49"/>
      <c r="AA97" s="49">
        <f t="shared" ref="AA97:AA109" si="102">SUM(AB97:AD97)</f>
        <v>23</v>
      </c>
      <c r="AB97" s="49">
        <f t="shared" ref="AB97:AB109" si="103">U97-G97</f>
        <v>23</v>
      </c>
      <c r="AC97" s="49">
        <f t="shared" ref="AC97:AC109" si="104">V97-H97</f>
        <v>0</v>
      </c>
      <c r="AD97" s="49">
        <f t="shared" ref="AD97:AD109" si="105">W97-I97</f>
        <v>0</v>
      </c>
      <c r="AE97" s="49">
        <f t="shared" ref="AE97:AE109" si="106">X97-J97</f>
        <v>0</v>
      </c>
      <c r="AF97" s="250"/>
      <c r="AG97" s="233"/>
    </row>
    <row r="98" spans="1:33" s="191" customFormat="1" ht="38.25" customHeight="1" x14ac:dyDescent="0.25">
      <c r="A98" s="189"/>
      <c r="B98" s="190" t="s">
        <v>596</v>
      </c>
      <c r="C98" s="49"/>
      <c r="D98" s="49"/>
      <c r="E98" s="49"/>
      <c r="F98" s="49">
        <f t="shared" si="99"/>
        <v>64</v>
      </c>
      <c r="G98" s="49">
        <v>64</v>
      </c>
      <c r="H98" s="49"/>
      <c r="I98" s="49"/>
      <c r="J98" s="49"/>
      <c r="K98" s="49"/>
      <c r="L98" s="49"/>
      <c r="M98" s="49">
        <f t="shared" si="100"/>
        <v>61</v>
      </c>
      <c r="N98" s="49">
        <v>61</v>
      </c>
      <c r="O98" s="49"/>
      <c r="P98" s="49"/>
      <c r="Q98" s="49"/>
      <c r="R98" s="49"/>
      <c r="S98" s="49"/>
      <c r="T98" s="49">
        <f t="shared" si="101"/>
        <v>84</v>
      </c>
      <c r="U98" s="49">
        <f>61+23</f>
        <v>84</v>
      </c>
      <c r="V98" s="49"/>
      <c r="W98" s="49"/>
      <c r="X98" s="49"/>
      <c r="Y98" s="49"/>
      <c r="Z98" s="49"/>
      <c r="AA98" s="49">
        <f t="shared" si="102"/>
        <v>20</v>
      </c>
      <c r="AB98" s="49">
        <f t="shared" si="103"/>
        <v>20</v>
      </c>
      <c r="AC98" s="49">
        <f t="shared" si="104"/>
        <v>0</v>
      </c>
      <c r="AD98" s="49">
        <f t="shared" si="105"/>
        <v>0</v>
      </c>
      <c r="AE98" s="49">
        <f t="shared" si="106"/>
        <v>0</v>
      </c>
      <c r="AF98" s="250"/>
      <c r="AG98" s="233"/>
    </row>
    <row r="99" spans="1:33" s="191" customFormat="1" ht="38.25" customHeight="1" x14ac:dyDescent="0.25">
      <c r="A99" s="189"/>
      <c r="B99" s="190" t="s">
        <v>602</v>
      </c>
      <c r="C99" s="49"/>
      <c r="D99" s="49"/>
      <c r="E99" s="49"/>
      <c r="F99" s="49">
        <f t="shared" si="99"/>
        <v>28</v>
      </c>
      <c r="G99" s="49">
        <v>28</v>
      </c>
      <c r="H99" s="49"/>
      <c r="I99" s="49"/>
      <c r="J99" s="49"/>
      <c r="K99" s="49"/>
      <c r="L99" s="49"/>
      <c r="M99" s="49">
        <f t="shared" si="100"/>
        <v>24</v>
      </c>
      <c r="N99" s="49">
        <v>24</v>
      </c>
      <c r="O99" s="49"/>
      <c r="P99" s="49"/>
      <c r="Q99" s="49"/>
      <c r="R99" s="49"/>
      <c r="S99" s="49"/>
      <c r="T99" s="49">
        <f t="shared" si="101"/>
        <v>37</v>
      </c>
      <c r="U99" s="49">
        <f>26+11</f>
        <v>37</v>
      </c>
      <c r="V99" s="49"/>
      <c r="W99" s="49"/>
      <c r="X99" s="49"/>
      <c r="Y99" s="49"/>
      <c r="Z99" s="49"/>
      <c r="AA99" s="49">
        <f t="shared" si="102"/>
        <v>9</v>
      </c>
      <c r="AB99" s="49">
        <f t="shared" si="103"/>
        <v>9</v>
      </c>
      <c r="AC99" s="49">
        <f t="shared" si="104"/>
        <v>0</v>
      </c>
      <c r="AD99" s="49">
        <f t="shared" si="105"/>
        <v>0</v>
      </c>
      <c r="AE99" s="49">
        <f t="shared" si="106"/>
        <v>0</v>
      </c>
      <c r="AF99" s="250" t="s">
        <v>653</v>
      </c>
      <c r="AG99" s="233"/>
    </row>
    <row r="100" spans="1:33" s="191" customFormat="1" ht="38.25" customHeight="1" x14ac:dyDescent="0.25">
      <c r="A100" s="189"/>
      <c r="B100" s="190" t="s">
        <v>601</v>
      </c>
      <c r="C100" s="49"/>
      <c r="D100" s="49"/>
      <c r="E100" s="49"/>
      <c r="F100" s="49">
        <f t="shared" si="99"/>
        <v>67</v>
      </c>
      <c r="G100" s="49">
        <v>67</v>
      </c>
      <c r="H100" s="49"/>
      <c r="I100" s="49"/>
      <c r="J100" s="49"/>
      <c r="K100" s="49"/>
      <c r="L100" s="49"/>
      <c r="M100" s="49">
        <f t="shared" si="100"/>
        <v>65</v>
      </c>
      <c r="N100" s="49">
        <v>65</v>
      </c>
      <c r="O100" s="49"/>
      <c r="P100" s="49"/>
      <c r="Q100" s="49"/>
      <c r="R100" s="49"/>
      <c r="S100" s="49"/>
      <c r="T100" s="49">
        <f t="shared" si="101"/>
        <v>78</v>
      </c>
      <c r="U100" s="49">
        <f>65+13</f>
        <v>78</v>
      </c>
      <c r="V100" s="49"/>
      <c r="W100" s="49"/>
      <c r="X100" s="49"/>
      <c r="Y100" s="49"/>
      <c r="Z100" s="49"/>
      <c r="AA100" s="49">
        <f t="shared" si="102"/>
        <v>11</v>
      </c>
      <c r="AB100" s="49">
        <f t="shared" si="103"/>
        <v>11</v>
      </c>
      <c r="AC100" s="49">
        <f t="shared" si="104"/>
        <v>0</v>
      </c>
      <c r="AD100" s="49">
        <f t="shared" si="105"/>
        <v>0</v>
      </c>
      <c r="AE100" s="49">
        <f t="shared" si="106"/>
        <v>0</v>
      </c>
      <c r="AF100" s="250" t="s">
        <v>654</v>
      </c>
      <c r="AG100" s="233"/>
    </row>
    <row r="101" spans="1:33" s="191" customFormat="1" ht="38.25" customHeight="1" x14ac:dyDescent="0.25">
      <c r="A101" s="189"/>
      <c r="B101" s="190" t="s">
        <v>591</v>
      </c>
      <c r="C101" s="49"/>
      <c r="D101" s="49"/>
      <c r="E101" s="49"/>
      <c r="F101" s="49">
        <f t="shared" si="99"/>
        <v>126</v>
      </c>
      <c r="G101" s="49">
        <v>126</v>
      </c>
      <c r="H101" s="49"/>
      <c r="I101" s="49"/>
      <c r="J101" s="49"/>
      <c r="K101" s="49"/>
      <c r="L101" s="49"/>
      <c r="M101" s="49">
        <f t="shared" si="100"/>
        <v>122</v>
      </c>
      <c r="N101" s="49">
        <v>122</v>
      </c>
      <c r="O101" s="49"/>
      <c r="P101" s="49"/>
      <c r="Q101" s="49"/>
      <c r="R101" s="49"/>
      <c r="S101" s="49"/>
      <c r="T101" s="49">
        <f t="shared" si="101"/>
        <v>143</v>
      </c>
      <c r="U101" s="49">
        <f>122+21</f>
        <v>143</v>
      </c>
      <c r="V101" s="49"/>
      <c r="W101" s="49"/>
      <c r="X101" s="49"/>
      <c r="Y101" s="49"/>
      <c r="Z101" s="49"/>
      <c r="AA101" s="49">
        <f t="shared" si="102"/>
        <v>17</v>
      </c>
      <c r="AB101" s="49">
        <f t="shared" si="103"/>
        <v>17</v>
      </c>
      <c r="AC101" s="49">
        <f t="shared" si="104"/>
        <v>0</v>
      </c>
      <c r="AD101" s="49">
        <f t="shared" si="105"/>
        <v>0</v>
      </c>
      <c r="AE101" s="49">
        <f t="shared" si="106"/>
        <v>0</v>
      </c>
      <c r="AF101" s="250"/>
      <c r="AG101" s="233"/>
    </row>
    <row r="102" spans="1:33" s="191" customFormat="1" ht="38.25" customHeight="1" x14ac:dyDescent="0.25">
      <c r="A102" s="189"/>
      <c r="B102" s="190" t="s">
        <v>592</v>
      </c>
      <c r="C102" s="49"/>
      <c r="D102" s="49"/>
      <c r="E102" s="49"/>
      <c r="F102" s="49">
        <f t="shared" si="99"/>
        <v>140</v>
      </c>
      <c r="G102" s="49">
        <v>140</v>
      </c>
      <c r="H102" s="49"/>
      <c r="I102" s="49"/>
      <c r="J102" s="49"/>
      <c r="K102" s="49"/>
      <c r="L102" s="49"/>
      <c r="M102" s="49">
        <f t="shared" si="100"/>
        <v>139</v>
      </c>
      <c r="N102" s="49">
        <v>139</v>
      </c>
      <c r="O102" s="49"/>
      <c r="P102" s="49"/>
      <c r="Q102" s="49"/>
      <c r="R102" s="49"/>
      <c r="S102" s="49"/>
      <c r="T102" s="49">
        <f t="shared" si="101"/>
        <v>149</v>
      </c>
      <c r="U102" s="49">
        <f>139+10</f>
        <v>149</v>
      </c>
      <c r="V102" s="49"/>
      <c r="W102" s="49"/>
      <c r="X102" s="49"/>
      <c r="Y102" s="49"/>
      <c r="Z102" s="49"/>
      <c r="AA102" s="49">
        <f t="shared" si="102"/>
        <v>9</v>
      </c>
      <c r="AB102" s="49">
        <f t="shared" si="103"/>
        <v>9</v>
      </c>
      <c r="AC102" s="49">
        <f t="shared" si="104"/>
        <v>0</v>
      </c>
      <c r="AD102" s="49">
        <f t="shared" si="105"/>
        <v>0</v>
      </c>
      <c r="AE102" s="49">
        <f t="shared" si="106"/>
        <v>0</v>
      </c>
      <c r="AF102" s="250" t="s">
        <v>651</v>
      </c>
      <c r="AG102" s="233"/>
    </row>
    <row r="103" spans="1:33" s="191" customFormat="1" ht="38.25" customHeight="1" x14ac:dyDescent="0.25">
      <c r="A103" s="189"/>
      <c r="B103" s="190" t="s">
        <v>597</v>
      </c>
      <c r="C103" s="49"/>
      <c r="D103" s="49"/>
      <c r="E103" s="49"/>
      <c r="F103" s="49">
        <f t="shared" si="99"/>
        <v>94</v>
      </c>
      <c r="G103" s="49">
        <v>94</v>
      </c>
      <c r="H103" s="49"/>
      <c r="I103" s="49"/>
      <c r="J103" s="49"/>
      <c r="K103" s="49"/>
      <c r="L103" s="49"/>
      <c r="M103" s="49">
        <f t="shared" si="100"/>
        <v>89</v>
      </c>
      <c r="N103" s="49">
        <v>89</v>
      </c>
      <c r="O103" s="49"/>
      <c r="P103" s="49"/>
      <c r="Q103" s="49"/>
      <c r="R103" s="49"/>
      <c r="S103" s="49"/>
      <c r="T103" s="49">
        <f t="shared" si="101"/>
        <v>116</v>
      </c>
      <c r="U103" s="49">
        <f>89+27</f>
        <v>116</v>
      </c>
      <c r="V103" s="49"/>
      <c r="W103" s="49"/>
      <c r="X103" s="49"/>
      <c r="Y103" s="49"/>
      <c r="Z103" s="49"/>
      <c r="AA103" s="49">
        <f t="shared" si="102"/>
        <v>22</v>
      </c>
      <c r="AB103" s="49">
        <f t="shared" si="103"/>
        <v>22</v>
      </c>
      <c r="AC103" s="49">
        <f t="shared" si="104"/>
        <v>0</v>
      </c>
      <c r="AD103" s="49">
        <f t="shared" si="105"/>
        <v>0</v>
      </c>
      <c r="AE103" s="49">
        <f t="shared" si="106"/>
        <v>0</v>
      </c>
      <c r="AF103" s="250"/>
      <c r="AG103" s="233"/>
    </row>
    <row r="104" spans="1:33" s="191" customFormat="1" ht="38.25" customHeight="1" x14ac:dyDescent="0.25">
      <c r="A104" s="189"/>
      <c r="B104" s="190" t="s">
        <v>599</v>
      </c>
      <c r="C104" s="49"/>
      <c r="D104" s="49"/>
      <c r="E104" s="49"/>
      <c r="F104" s="49">
        <f t="shared" si="99"/>
        <v>57</v>
      </c>
      <c r="G104" s="49">
        <v>57</v>
      </c>
      <c r="H104" s="49"/>
      <c r="I104" s="49"/>
      <c r="J104" s="49"/>
      <c r="K104" s="49"/>
      <c r="L104" s="49"/>
      <c r="M104" s="49">
        <f t="shared" si="100"/>
        <v>55</v>
      </c>
      <c r="N104" s="49">
        <v>55</v>
      </c>
      <c r="O104" s="49"/>
      <c r="P104" s="49"/>
      <c r="Q104" s="49"/>
      <c r="R104" s="49"/>
      <c r="S104" s="49"/>
      <c r="T104" s="49">
        <f t="shared" si="101"/>
        <v>67</v>
      </c>
      <c r="U104" s="49">
        <f>55+12</f>
        <v>67</v>
      </c>
      <c r="V104" s="49"/>
      <c r="W104" s="49"/>
      <c r="X104" s="49"/>
      <c r="Y104" s="49"/>
      <c r="Z104" s="49"/>
      <c r="AA104" s="49">
        <f t="shared" si="102"/>
        <v>10</v>
      </c>
      <c r="AB104" s="49">
        <f t="shared" si="103"/>
        <v>10</v>
      </c>
      <c r="AC104" s="49">
        <f t="shared" si="104"/>
        <v>0</v>
      </c>
      <c r="AD104" s="49">
        <f t="shared" si="105"/>
        <v>0</v>
      </c>
      <c r="AE104" s="49">
        <f t="shared" si="106"/>
        <v>0</v>
      </c>
      <c r="AF104" s="250"/>
      <c r="AG104" s="233"/>
    </row>
    <row r="105" spans="1:33" s="191" customFormat="1" ht="38.25" customHeight="1" x14ac:dyDescent="0.25">
      <c r="A105" s="189"/>
      <c r="B105" s="190" t="s">
        <v>590</v>
      </c>
      <c r="C105" s="49"/>
      <c r="D105" s="49"/>
      <c r="E105" s="49"/>
      <c r="F105" s="49">
        <f t="shared" si="99"/>
        <v>138</v>
      </c>
      <c r="G105" s="49">
        <v>138</v>
      </c>
      <c r="H105" s="49"/>
      <c r="I105" s="49"/>
      <c r="J105" s="49"/>
      <c r="K105" s="49"/>
      <c r="L105" s="49"/>
      <c r="M105" s="49">
        <f t="shared" si="100"/>
        <v>136</v>
      </c>
      <c r="N105" s="49">
        <v>136</v>
      </c>
      <c r="O105" s="49"/>
      <c r="P105" s="49"/>
      <c r="Q105" s="49"/>
      <c r="R105" s="49"/>
      <c r="S105" s="49"/>
      <c r="T105" s="49">
        <f t="shared" si="101"/>
        <v>175</v>
      </c>
      <c r="U105" s="49">
        <f>136+39</f>
        <v>175</v>
      </c>
      <c r="V105" s="49"/>
      <c r="W105" s="49"/>
      <c r="X105" s="49"/>
      <c r="Y105" s="49"/>
      <c r="Z105" s="49"/>
      <c r="AA105" s="49">
        <f t="shared" si="102"/>
        <v>37</v>
      </c>
      <c r="AB105" s="49">
        <f t="shared" si="103"/>
        <v>37</v>
      </c>
      <c r="AC105" s="49">
        <f t="shared" si="104"/>
        <v>0</v>
      </c>
      <c r="AD105" s="49">
        <f t="shared" si="105"/>
        <v>0</v>
      </c>
      <c r="AE105" s="49">
        <f t="shared" si="106"/>
        <v>0</v>
      </c>
      <c r="AF105" s="250"/>
      <c r="AG105" s="233"/>
    </row>
    <row r="106" spans="1:33" s="191" customFormat="1" ht="38.25" customHeight="1" x14ac:dyDescent="0.25">
      <c r="A106" s="189"/>
      <c r="B106" s="190" t="s">
        <v>598</v>
      </c>
      <c r="C106" s="49"/>
      <c r="D106" s="49"/>
      <c r="E106" s="49"/>
      <c r="F106" s="49">
        <f t="shared" si="99"/>
        <v>154</v>
      </c>
      <c r="G106" s="49">
        <v>154</v>
      </c>
      <c r="H106" s="49"/>
      <c r="I106" s="49"/>
      <c r="J106" s="49"/>
      <c r="K106" s="49"/>
      <c r="L106" s="49"/>
      <c r="M106" s="49">
        <f t="shared" si="100"/>
        <v>149</v>
      </c>
      <c r="N106" s="49">
        <v>149</v>
      </c>
      <c r="O106" s="49"/>
      <c r="P106" s="49"/>
      <c r="Q106" s="49"/>
      <c r="R106" s="49"/>
      <c r="S106" s="49"/>
      <c r="T106" s="49">
        <f t="shared" si="101"/>
        <v>180</v>
      </c>
      <c r="U106" s="49">
        <f>149+31</f>
        <v>180</v>
      </c>
      <c r="V106" s="49"/>
      <c r="W106" s="49"/>
      <c r="X106" s="49"/>
      <c r="Y106" s="49"/>
      <c r="Z106" s="49"/>
      <c r="AA106" s="49">
        <f t="shared" si="102"/>
        <v>26</v>
      </c>
      <c r="AB106" s="49">
        <f t="shared" si="103"/>
        <v>26</v>
      </c>
      <c r="AC106" s="49">
        <f t="shared" si="104"/>
        <v>0</v>
      </c>
      <c r="AD106" s="49">
        <f t="shared" si="105"/>
        <v>0</v>
      </c>
      <c r="AE106" s="49">
        <f t="shared" si="106"/>
        <v>0</v>
      </c>
      <c r="AF106" s="250"/>
      <c r="AG106" s="233"/>
    </row>
    <row r="107" spans="1:33" s="191" customFormat="1" ht="38.25" customHeight="1" x14ac:dyDescent="0.25">
      <c r="A107" s="189"/>
      <c r="B107" s="190" t="s">
        <v>600</v>
      </c>
      <c r="C107" s="49"/>
      <c r="D107" s="49"/>
      <c r="E107" s="49"/>
      <c r="F107" s="49">
        <f t="shared" si="99"/>
        <v>75</v>
      </c>
      <c r="G107" s="49">
        <v>75</v>
      </c>
      <c r="H107" s="49"/>
      <c r="I107" s="49"/>
      <c r="J107" s="49"/>
      <c r="K107" s="49"/>
      <c r="L107" s="49"/>
      <c r="M107" s="49">
        <f t="shared" si="100"/>
        <v>70</v>
      </c>
      <c r="N107" s="49">
        <v>70</v>
      </c>
      <c r="O107" s="49"/>
      <c r="P107" s="49"/>
      <c r="Q107" s="49"/>
      <c r="R107" s="49"/>
      <c r="S107" s="49"/>
      <c r="T107" s="49">
        <f t="shared" si="101"/>
        <v>86</v>
      </c>
      <c r="U107" s="49">
        <f>70+16</f>
        <v>86</v>
      </c>
      <c r="V107" s="49"/>
      <c r="W107" s="49"/>
      <c r="X107" s="49"/>
      <c r="Y107" s="49"/>
      <c r="Z107" s="49"/>
      <c r="AA107" s="49">
        <f t="shared" si="102"/>
        <v>11</v>
      </c>
      <c r="AB107" s="49">
        <f t="shared" si="103"/>
        <v>11</v>
      </c>
      <c r="AC107" s="49">
        <f t="shared" si="104"/>
        <v>0</v>
      </c>
      <c r="AD107" s="49">
        <f t="shared" si="105"/>
        <v>0</v>
      </c>
      <c r="AE107" s="49">
        <f t="shared" si="106"/>
        <v>0</v>
      </c>
      <c r="AF107" s="250"/>
      <c r="AG107" s="233"/>
    </row>
    <row r="108" spans="1:33" s="191" customFormat="1" ht="38.25" customHeight="1" x14ac:dyDescent="0.25">
      <c r="A108" s="189"/>
      <c r="B108" s="190" t="s">
        <v>593</v>
      </c>
      <c r="C108" s="49"/>
      <c r="D108" s="49"/>
      <c r="E108" s="49"/>
      <c r="F108" s="49">
        <f t="shared" si="99"/>
        <v>123</v>
      </c>
      <c r="G108" s="49">
        <v>123</v>
      </c>
      <c r="H108" s="49"/>
      <c r="I108" s="49"/>
      <c r="J108" s="49"/>
      <c r="K108" s="49"/>
      <c r="L108" s="49"/>
      <c r="M108" s="49">
        <f t="shared" si="100"/>
        <v>121</v>
      </c>
      <c r="N108" s="49">
        <v>121</v>
      </c>
      <c r="O108" s="49"/>
      <c r="P108" s="49"/>
      <c r="Q108" s="49"/>
      <c r="R108" s="49"/>
      <c r="S108" s="49"/>
      <c r="T108" s="49">
        <f t="shared" si="101"/>
        <v>156</v>
      </c>
      <c r="U108" s="49">
        <f>121+35</f>
        <v>156</v>
      </c>
      <c r="V108" s="49"/>
      <c r="W108" s="49"/>
      <c r="X108" s="49"/>
      <c r="Y108" s="49"/>
      <c r="Z108" s="49"/>
      <c r="AA108" s="49">
        <f t="shared" si="102"/>
        <v>33</v>
      </c>
      <c r="AB108" s="49">
        <f t="shared" si="103"/>
        <v>33</v>
      </c>
      <c r="AC108" s="49">
        <f t="shared" si="104"/>
        <v>0</v>
      </c>
      <c r="AD108" s="49">
        <f t="shared" si="105"/>
        <v>0</v>
      </c>
      <c r="AE108" s="49">
        <f t="shared" si="106"/>
        <v>0</v>
      </c>
      <c r="AF108" s="250" t="s">
        <v>652</v>
      </c>
      <c r="AG108" s="233"/>
    </row>
    <row r="109" spans="1:33" s="191" customFormat="1" ht="38.25" customHeight="1" x14ac:dyDescent="0.25">
      <c r="A109" s="189"/>
      <c r="B109" s="190" t="s">
        <v>594</v>
      </c>
      <c r="C109" s="49"/>
      <c r="D109" s="49"/>
      <c r="E109" s="49"/>
      <c r="F109" s="49">
        <f t="shared" si="99"/>
        <v>167</v>
      </c>
      <c r="G109" s="49">
        <v>167</v>
      </c>
      <c r="H109" s="49"/>
      <c r="I109" s="49"/>
      <c r="J109" s="49"/>
      <c r="K109" s="49"/>
      <c r="L109" s="49"/>
      <c r="M109" s="49">
        <f t="shared" si="100"/>
        <v>161</v>
      </c>
      <c r="N109" s="49">
        <v>161</v>
      </c>
      <c r="O109" s="49"/>
      <c r="P109" s="49"/>
      <c r="Q109" s="49"/>
      <c r="R109" s="49"/>
      <c r="S109" s="49"/>
      <c r="T109" s="49">
        <f t="shared" si="101"/>
        <v>201</v>
      </c>
      <c r="U109" s="49">
        <f>161+40</f>
        <v>201</v>
      </c>
      <c r="V109" s="49"/>
      <c r="W109" s="49"/>
      <c r="X109" s="49"/>
      <c r="Y109" s="49"/>
      <c r="Z109" s="49"/>
      <c r="AA109" s="49">
        <f t="shared" si="102"/>
        <v>34</v>
      </c>
      <c r="AB109" s="49">
        <f t="shared" si="103"/>
        <v>34</v>
      </c>
      <c r="AC109" s="49">
        <f t="shared" si="104"/>
        <v>0</v>
      </c>
      <c r="AD109" s="49">
        <f t="shared" si="105"/>
        <v>0</v>
      </c>
      <c r="AE109" s="49">
        <f t="shared" si="106"/>
        <v>0</v>
      </c>
      <c r="AF109" s="250"/>
      <c r="AG109" s="233"/>
    </row>
    <row r="110" spans="1:33" s="185" customFormat="1" ht="33" customHeight="1" x14ac:dyDescent="0.25">
      <c r="A110" s="227" t="s">
        <v>3</v>
      </c>
      <c r="B110" s="228" t="s">
        <v>72</v>
      </c>
      <c r="C110" s="80"/>
      <c r="D110" s="80"/>
      <c r="E110" s="80"/>
      <c r="F110" s="80">
        <f>SUM(F111:F132)</f>
        <v>448</v>
      </c>
      <c r="G110" s="80">
        <f>SUM(G111:G132)</f>
        <v>419</v>
      </c>
      <c r="H110" s="80">
        <f t="shared" ref="H110:AE110" si="107">SUM(H111:H132)</f>
        <v>0</v>
      </c>
      <c r="I110" s="80">
        <f t="shared" si="107"/>
        <v>29</v>
      </c>
      <c r="J110" s="80">
        <f t="shared" si="107"/>
        <v>28</v>
      </c>
      <c r="K110" s="80">
        <f t="shared" si="107"/>
        <v>26</v>
      </c>
      <c r="L110" s="80">
        <f t="shared" si="107"/>
        <v>2</v>
      </c>
      <c r="M110" s="80">
        <f t="shared" si="107"/>
        <v>420</v>
      </c>
      <c r="N110" s="80">
        <f t="shared" si="107"/>
        <v>393</v>
      </c>
      <c r="O110" s="80">
        <f t="shared" si="107"/>
        <v>0</v>
      </c>
      <c r="P110" s="80">
        <f t="shared" si="107"/>
        <v>27</v>
      </c>
      <c r="Q110" s="80">
        <f t="shared" si="107"/>
        <v>17</v>
      </c>
      <c r="R110" s="80">
        <f t="shared" si="107"/>
        <v>15</v>
      </c>
      <c r="S110" s="80">
        <f t="shared" si="107"/>
        <v>2</v>
      </c>
      <c r="T110" s="80">
        <f t="shared" si="107"/>
        <v>432</v>
      </c>
      <c r="U110" s="80">
        <f t="shared" si="107"/>
        <v>405</v>
      </c>
      <c r="V110" s="80">
        <f t="shared" si="107"/>
        <v>0</v>
      </c>
      <c r="W110" s="80">
        <f t="shared" si="107"/>
        <v>27</v>
      </c>
      <c r="X110" s="80">
        <f t="shared" si="107"/>
        <v>24</v>
      </c>
      <c r="Y110" s="80">
        <f t="shared" si="107"/>
        <v>22</v>
      </c>
      <c r="Z110" s="80">
        <f t="shared" si="107"/>
        <v>2</v>
      </c>
      <c r="AA110" s="80">
        <f t="shared" si="107"/>
        <v>-16</v>
      </c>
      <c r="AB110" s="80">
        <f t="shared" si="107"/>
        <v>-14</v>
      </c>
      <c r="AC110" s="80">
        <f t="shared" si="107"/>
        <v>0</v>
      </c>
      <c r="AD110" s="80">
        <f t="shared" si="107"/>
        <v>-2</v>
      </c>
      <c r="AE110" s="80">
        <f t="shared" si="107"/>
        <v>-4</v>
      </c>
      <c r="AF110" s="248"/>
      <c r="AG110" s="231"/>
    </row>
    <row r="111" spans="1:33" s="50" customFormat="1" ht="26.1" customHeight="1" x14ac:dyDescent="0.25">
      <c r="A111" s="210">
        <v>1</v>
      </c>
      <c r="B111" s="211" t="s">
        <v>93</v>
      </c>
      <c r="C111" s="212" t="s">
        <v>70</v>
      </c>
      <c r="D111" s="212" t="s">
        <v>84</v>
      </c>
      <c r="E111" s="212" t="s">
        <v>222</v>
      </c>
      <c r="F111" s="49">
        <f t="shared" si="16"/>
        <v>29</v>
      </c>
      <c r="G111" s="49">
        <v>26</v>
      </c>
      <c r="H111" s="49"/>
      <c r="I111" s="212">
        <v>3</v>
      </c>
      <c r="J111" s="49">
        <f t="shared" si="17"/>
        <v>2</v>
      </c>
      <c r="K111" s="212">
        <v>2</v>
      </c>
      <c r="L111" s="212"/>
      <c r="M111" s="49">
        <f t="shared" si="18"/>
        <v>28</v>
      </c>
      <c r="N111" s="49">
        <v>25</v>
      </c>
      <c r="O111" s="49"/>
      <c r="P111" s="49">
        <v>3</v>
      </c>
      <c r="Q111" s="49">
        <f t="shared" si="20"/>
        <v>0</v>
      </c>
      <c r="R111" s="212"/>
      <c r="S111" s="212"/>
      <c r="T111" s="49">
        <f t="shared" si="21"/>
        <v>28</v>
      </c>
      <c r="U111" s="49">
        <v>25</v>
      </c>
      <c r="V111" s="49"/>
      <c r="W111" s="212">
        <v>3</v>
      </c>
      <c r="X111" s="49">
        <f t="shared" si="22"/>
        <v>2</v>
      </c>
      <c r="Y111" s="212">
        <v>2</v>
      </c>
      <c r="Z111" s="212"/>
      <c r="AA111" s="49">
        <f t="shared" si="23"/>
        <v>-1</v>
      </c>
      <c r="AB111" s="49">
        <f t="shared" si="24"/>
        <v>-1</v>
      </c>
      <c r="AC111" s="49">
        <f t="shared" si="25"/>
        <v>0</v>
      </c>
      <c r="AD111" s="49">
        <f t="shared" si="89"/>
        <v>0</v>
      </c>
      <c r="AE111" s="49">
        <f t="shared" si="90"/>
        <v>0</v>
      </c>
      <c r="AF111" s="259"/>
      <c r="AG111" s="234"/>
    </row>
    <row r="112" spans="1:33" s="50" customFormat="1" ht="26.1" customHeight="1" x14ac:dyDescent="0.25">
      <c r="A112" s="210">
        <v>2</v>
      </c>
      <c r="B112" s="211" t="s">
        <v>94</v>
      </c>
      <c r="C112" s="212"/>
      <c r="D112" s="212"/>
      <c r="E112" s="212"/>
      <c r="F112" s="49">
        <f t="shared" si="16"/>
        <v>10</v>
      </c>
      <c r="G112" s="49">
        <v>9</v>
      </c>
      <c r="H112" s="49"/>
      <c r="I112" s="212">
        <v>1</v>
      </c>
      <c r="J112" s="49">
        <f t="shared" si="17"/>
        <v>0</v>
      </c>
      <c r="K112" s="212"/>
      <c r="L112" s="212"/>
      <c r="M112" s="49">
        <f t="shared" si="18"/>
        <v>10</v>
      </c>
      <c r="N112" s="49">
        <v>9</v>
      </c>
      <c r="O112" s="49"/>
      <c r="P112" s="49">
        <v>1</v>
      </c>
      <c r="Q112" s="49">
        <f t="shared" si="20"/>
        <v>0</v>
      </c>
      <c r="R112" s="212"/>
      <c r="S112" s="212"/>
      <c r="T112" s="49">
        <f t="shared" si="21"/>
        <v>10</v>
      </c>
      <c r="U112" s="49">
        <v>9</v>
      </c>
      <c r="V112" s="49"/>
      <c r="W112" s="212">
        <v>1</v>
      </c>
      <c r="X112" s="49">
        <f t="shared" si="22"/>
        <v>0</v>
      </c>
      <c r="Y112" s="212"/>
      <c r="Z112" s="212"/>
      <c r="AA112" s="49">
        <f t="shared" si="23"/>
        <v>0</v>
      </c>
      <c r="AB112" s="49">
        <f t="shared" si="24"/>
        <v>0</v>
      </c>
      <c r="AC112" s="49">
        <f t="shared" si="25"/>
        <v>0</v>
      </c>
      <c r="AD112" s="49">
        <f t="shared" si="89"/>
        <v>0</v>
      </c>
      <c r="AE112" s="49">
        <f t="shared" si="90"/>
        <v>0</v>
      </c>
      <c r="AF112" s="259"/>
      <c r="AG112" s="234"/>
    </row>
    <row r="113" spans="1:33" s="50" customFormat="1" ht="26.1" customHeight="1" x14ac:dyDescent="0.25">
      <c r="A113" s="210">
        <v>3</v>
      </c>
      <c r="B113" s="211" t="s">
        <v>97</v>
      </c>
      <c r="C113" s="212"/>
      <c r="D113" s="212"/>
      <c r="E113" s="212"/>
      <c r="F113" s="49">
        <f t="shared" si="16"/>
        <v>16</v>
      </c>
      <c r="G113" s="49">
        <v>14</v>
      </c>
      <c r="H113" s="49"/>
      <c r="I113" s="212">
        <v>2</v>
      </c>
      <c r="J113" s="49">
        <f t="shared" si="17"/>
        <v>0</v>
      </c>
      <c r="K113" s="212"/>
      <c r="L113" s="212"/>
      <c r="M113" s="49">
        <f t="shared" si="18"/>
        <v>15</v>
      </c>
      <c r="N113" s="49">
        <v>13</v>
      </c>
      <c r="O113" s="49"/>
      <c r="P113" s="49">
        <v>2</v>
      </c>
      <c r="Q113" s="49">
        <f t="shared" si="20"/>
        <v>0</v>
      </c>
      <c r="R113" s="212"/>
      <c r="S113" s="212"/>
      <c r="T113" s="49">
        <f t="shared" si="21"/>
        <v>16</v>
      </c>
      <c r="U113" s="49">
        <v>14</v>
      </c>
      <c r="V113" s="49"/>
      <c r="W113" s="212">
        <v>2</v>
      </c>
      <c r="X113" s="49">
        <f t="shared" si="22"/>
        <v>0</v>
      </c>
      <c r="Y113" s="212"/>
      <c r="Z113" s="212"/>
      <c r="AA113" s="49">
        <f t="shared" si="23"/>
        <v>0</v>
      </c>
      <c r="AB113" s="49">
        <f t="shared" si="24"/>
        <v>0</v>
      </c>
      <c r="AC113" s="49">
        <f t="shared" si="25"/>
        <v>0</v>
      </c>
      <c r="AD113" s="49">
        <f t="shared" si="89"/>
        <v>0</v>
      </c>
      <c r="AE113" s="49">
        <f t="shared" si="90"/>
        <v>0</v>
      </c>
      <c r="AF113" s="259"/>
      <c r="AG113" s="234"/>
    </row>
    <row r="114" spans="1:33" s="50" customFormat="1" ht="26.1" customHeight="1" x14ac:dyDescent="0.25">
      <c r="A114" s="210">
        <v>4</v>
      </c>
      <c r="B114" s="211" t="s">
        <v>96</v>
      </c>
      <c r="C114" s="212"/>
      <c r="D114" s="212"/>
      <c r="E114" s="212"/>
      <c r="F114" s="49">
        <f t="shared" si="16"/>
        <v>22</v>
      </c>
      <c r="G114" s="49">
        <v>19</v>
      </c>
      <c r="H114" s="49"/>
      <c r="I114" s="212">
        <v>3</v>
      </c>
      <c r="J114" s="49">
        <f t="shared" si="17"/>
        <v>0</v>
      </c>
      <c r="K114" s="212"/>
      <c r="L114" s="212"/>
      <c r="M114" s="49">
        <f t="shared" si="18"/>
        <v>22</v>
      </c>
      <c r="N114" s="49">
        <v>19</v>
      </c>
      <c r="O114" s="49"/>
      <c r="P114" s="49">
        <v>3</v>
      </c>
      <c r="Q114" s="49">
        <f t="shared" si="20"/>
        <v>0</v>
      </c>
      <c r="R114" s="212"/>
      <c r="S114" s="212"/>
      <c r="T114" s="49">
        <f t="shared" si="21"/>
        <v>22</v>
      </c>
      <c r="U114" s="49">
        <v>19</v>
      </c>
      <c r="V114" s="49"/>
      <c r="W114" s="212">
        <v>3</v>
      </c>
      <c r="X114" s="49">
        <f t="shared" si="22"/>
        <v>0</v>
      </c>
      <c r="Y114" s="212"/>
      <c r="Z114" s="212"/>
      <c r="AA114" s="49">
        <f t="shared" si="23"/>
        <v>0</v>
      </c>
      <c r="AB114" s="49">
        <f t="shared" si="24"/>
        <v>0</v>
      </c>
      <c r="AC114" s="49">
        <f t="shared" si="25"/>
        <v>0</v>
      </c>
      <c r="AD114" s="49">
        <f t="shared" si="89"/>
        <v>0</v>
      </c>
      <c r="AE114" s="49">
        <f t="shared" si="90"/>
        <v>0</v>
      </c>
      <c r="AF114" s="259"/>
      <c r="AG114" s="234"/>
    </row>
    <row r="115" spans="1:33" s="50" customFormat="1" ht="26.1" customHeight="1" x14ac:dyDescent="0.25">
      <c r="A115" s="213">
        <v>5</v>
      </c>
      <c r="B115" s="211" t="s">
        <v>98</v>
      </c>
      <c r="C115" s="212"/>
      <c r="D115" s="212"/>
      <c r="E115" s="212"/>
      <c r="F115" s="49">
        <f t="shared" si="16"/>
        <v>43</v>
      </c>
      <c r="G115" s="49">
        <v>40</v>
      </c>
      <c r="H115" s="49"/>
      <c r="I115" s="212">
        <v>3</v>
      </c>
      <c r="J115" s="49">
        <f t="shared" si="17"/>
        <v>0</v>
      </c>
      <c r="K115" s="212"/>
      <c r="L115" s="212"/>
      <c r="M115" s="49">
        <f t="shared" si="18"/>
        <v>38</v>
      </c>
      <c r="N115" s="49">
        <v>36</v>
      </c>
      <c r="O115" s="49"/>
      <c r="P115" s="49">
        <v>2</v>
      </c>
      <c r="Q115" s="49">
        <f t="shared" si="20"/>
        <v>0</v>
      </c>
      <c r="R115" s="212"/>
      <c r="S115" s="212"/>
      <c r="T115" s="49">
        <f t="shared" si="21"/>
        <v>40</v>
      </c>
      <c r="U115" s="49">
        <v>38</v>
      </c>
      <c r="V115" s="49"/>
      <c r="W115" s="212">
        <v>2</v>
      </c>
      <c r="X115" s="49">
        <f t="shared" si="22"/>
        <v>0</v>
      </c>
      <c r="Y115" s="212"/>
      <c r="Z115" s="212"/>
      <c r="AA115" s="49">
        <f t="shared" si="23"/>
        <v>-3</v>
      </c>
      <c r="AB115" s="49">
        <f t="shared" si="24"/>
        <v>-2</v>
      </c>
      <c r="AC115" s="49">
        <f t="shared" si="25"/>
        <v>0</v>
      </c>
      <c r="AD115" s="49">
        <f t="shared" si="89"/>
        <v>-1</v>
      </c>
      <c r="AE115" s="49">
        <f t="shared" si="90"/>
        <v>0</v>
      </c>
      <c r="AF115" s="259"/>
      <c r="AG115" s="234" t="s">
        <v>529</v>
      </c>
    </row>
    <row r="116" spans="1:33" s="50" customFormat="1" ht="36" customHeight="1" x14ac:dyDescent="0.25">
      <c r="A116" s="213">
        <v>6</v>
      </c>
      <c r="B116" s="211" t="s">
        <v>121</v>
      </c>
      <c r="C116" s="212" t="s">
        <v>99</v>
      </c>
      <c r="D116" s="212"/>
      <c r="E116" s="212"/>
      <c r="F116" s="49">
        <f t="shared" si="16"/>
        <v>30</v>
      </c>
      <c r="G116" s="49">
        <v>23</v>
      </c>
      <c r="H116" s="49"/>
      <c r="I116" s="212">
        <v>7</v>
      </c>
      <c r="J116" s="49">
        <f t="shared" si="17"/>
        <v>0</v>
      </c>
      <c r="K116" s="212"/>
      <c r="L116" s="212"/>
      <c r="M116" s="49">
        <f t="shared" si="18"/>
        <v>29</v>
      </c>
      <c r="N116" s="49">
        <v>22</v>
      </c>
      <c r="O116" s="49"/>
      <c r="P116" s="49">
        <v>7</v>
      </c>
      <c r="Q116" s="49">
        <f t="shared" si="20"/>
        <v>0</v>
      </c>
      <c r="R116" s="212"/>
      <c r="S116" s="212"/>
      <c r="T116" s="49">
        <f t="shared" si="21"/>
        <v>30</v>
      </c>
      <c r="U116" s="49">
        <v>23</v>
      </c>
      <c r="V116" s="49"/>
      <c r="W116" s="212">
        <v>7</v>
      </c>
      <c r="X116" s="49">
        <f t="shared" si="22"/>
        <v>0</v>
      </c>
      <c r="Y116" s="212"/>
      <c r="Z116" s="212"/>
      <c r="AA116" s="49">
        <f t="shared" si="23"/>
        <v>0</v>
      </c>
      <c r="AB116" s="49">
        <f t="shared" si="24"/>
        <v>0</v>
      </c>
      <c r="AC116" s="49">
        <f t="shared" si="25"/>
        <v>0</v>
      </c>
      <c r="AD116" s="49">
        <f t="shared" si="89"/>
        <v>0</v>
      </c>
      <c r="AE116" s="49">
        <f t="shared" si="90"/>
        <v>0</v>
      </c>
      <c r="AF116" s="259"/>
      <c r="AG116" s="234"/>
    </row>
    <row r="117" spans="1:33" s="50" customFormat="1" ht="40.5" customHeight="1" x14ac:dyDescent="0.25">
      <c r="A117" s="210">
        <v>7</v>
      </c>
      <c r="B117" s="211" t="s">
        <v>122</v>
      </c>
      <c r="C117" s="212"/>
      <c r="D117" s="212"/>
      <c r="E117" s="212" t="s">
        <v>95</v>
      </c>
      <c r="F117" s="49">
        <f t="shared" si="16"/>
        <v>28</v>
      </c>
      <c r="G117" s="49">
        <v>24</v>
      </c>
      <c r="H117" s="49"/>
      <c r="I117" s="212">
        <v>4</v>
      </c>
      <c r="J117" s="49">
        <f t="shared" si="17"/>
        <v>1</v>
      </c>
      <c r="K117" s="212">
        <v>1</v>
      </c>
      <c r="L117" s="212"/>
      <c r="M117" s="49">
        <f t="shared" si="18"/>
        <v>25</v>
      </c>
      <c r="N117" s="49">
        <v>21</v>
      </c>
      <c r="O117" s="49"/>
      <c r="P117" s="49">
        <v>4</v>
      </c>
      <c r="Q117" s="49">
        <f t="shared" si="20"/>
        <v>0</v>
      </c>
      <c r="R117" s="212"/>
      <c r="S117" s="212"/>
      <c r="T117" s="49">
        <f t="shared" si="21"/>
        <v>26</v>
      </c>
      <c r="U117" s="49">
        <v>22</v>
      </c>
      <c r="V117" s="49"/>
      <c r="W117" s="212">
        <v>4</v>
      </c>
      <c r="X117" s="49">
        <f t="shared" si="22"/>
        <v>1</v>
      </c>
      <c r="Y117" s="212">
        <v>1</v>
      </c>
      <c r="Z117" s="212"/>
      <c r="AA117" s="49">
        <f t="shared" si="23"/>
        <v>-2</v>
      </c>
      <c r="AB117" s="49">
        <f t="shared" si="24"/>
        <v>-2</v>
      </c>
      <c r="AC117" s="49">
        <f t="shared" si="25"/>
        <v>0</v>
      </c>
      <c r="AD117" s="49">
        <f t="shared" si="89"/>
        <v>0</v>
      </c>
      <c r="AE117" s="49">
        <f t="shared" si="90"/>
        <v>0</v>
      </c>
      <c r="AF117" s="259"/>
      <c r="AG117" s="234"/>
    </row>
    <row r="118" spans="1:33" s="50" customFormat="1" ht="35.25" customHeight="1" x14ac:dyDescent="0.25">
      <c r="A118" s="213">
        <v>8</v>
      </c>
      <c r="B118" s="211" t="s">
        <v>603</v>
      </c>
      <c r="C118" s="212"/>
      <c r="D118" s="212"/>
      <c r="E118" s="212"/>
      <c r="F118" s="49">
        <f t="shared" si="16"/>
        <v>3</v>
      </c>
      <c r="G118" s="49">
        <v>3</v>
      </c>
      <c r="H118" s="49"/>
      <c r="I118" s="212"/>
      <c r="J118" s="49">
        <f t="shared" si="17"/>
        <v>6</v>
      </c>
      <c r="K118" s="212">
        <v>4</v>
      </c>
      <c r="L118" s="212">
        <v>2</v>
      </c>
      <c r="M118" s="49">
        <f t="shared" si="18"/>
        <v>3</v>
      </c>
      <c r="N118" s="49">
        <v>3</v>
      </c>
      <c r="O118" s="49"/>
      <c r="P118" s="49"/>
      <c r="Q118" s="49">
        <f t="shared" si="20"/>
        <v>6</v>
      </c>
      <c r="R118" s="212">
        <v>4</v>
      </c>
      <c r="S118" s="212">
        <v>2</v>
      </c>
      <c r="T118" s="49">
        <f t="shared" si="21"/>
        <v>3</v>
      </c>
      <c r="U118" s="49">
        <v>3</v>
      </c>
      <c r="V118" s="49"/>
      <c r="W118" s="212"/>
      <c r="X118" s="49">
        <f t="shared" si="22"/>
        <v>6</v>
      </c>
      <c r="Y118" s="212">
        <v>4</v>
      </c>
      <c r="Z118" s="212">
        <v>2</v>
      </c>
      <c r="AA118" s="49">
        <f t="shared" ref="AA118:AA132" si="108">SUM(AB118:AD118)</f>
        <v>0</v>
      </c>
      <c r="AB118" s="49">
        <f t="shared" ref="AB118:AB132" si="109">U118-G118</f>
        <v>0</v>
      </c>
      <c r="AC118" s="49">
        <f t="shared" ref="AC118:AC132" si="110">V118-H118</f>
        <v>0</v>
      </c>
      <c r="AD118" s="49">
        <f t="shared" ref="AD118:AD132" si="111">W118-I118</f>
        <v>0</v>
      </c>
      <c r="AE118" s="49">
        <f t="shared" ref="AE118:AE132" si="112">X118-J118</f>
        <v>0</v>
      </c>
      <c r="AF118" s="259"/>
      <c r="AG118" s="234"/>
    </row>
    <row r="119" spans="1:33" s="50" customFormat="1" ht="28.5" customHeight="1" x14ac:dyDescent="0.25">
      <c r="A119" s="210">
        <v>9</v>
      </c>
      <c r="B119" s="211" t="s">
        <v>604</v>
      </c>
      <c r="C119" s="212"/>
      <c r="D119" s="212"/>
      <c r="E119" s="212"/>
      <c r="F119" s="49">
        <f t="shared" si="16"/>
        <v>4</v>
      </c>
      <c r="G119" s="49">
        <v>4</v>
      </c>
      <c r="H119" s="49"/>
      <c r="I119" s="212"/>
      <c r="J119" s="49">
        <f t="shared" si="17"/>
        <v>3</v>
      </c>
      <c r="K119" s="212">
        <v>3</v>
      </c>
      <c r="L119" s="212"/>
      <c r="M119" s="49">
        <f t="shared" si="18"/>
        <v>3</v>
      </c>
      <c r="N119" s="49">
        <v>3</v>
      </c>
      <c r="O119" s="49"/>
      <c r="P119" s="49"/>
      <c r="Q119" s="49">
        <v>3</v>
      </c>
      <c r="R119" s="212">
        <v>3</v>
      </c>
      <c r="S119" s="212"/>
      <c r="T119" s="49">
        <f t="shared" si="21"/>
        <v>4</v>
      </c>
      <c r="U119" s="49">
        <v>4</v>
      </c>
      <c r="V119" s="49"/>
      <c r="W119" s="212"/>
      <c r="X119" s="49">
        <f t="shared" si="22"/>
        <v>3</v>
      </c>
      <c r="Y119" s="212">
        <v>3</v>
      </c>
      <c r="Z119" s="212"/>
      <c r="AA119" s="49">
        <f t="shared" si="108"/>
        <v>0</v>
      </c>
      <c r="AB119" s="49">
        <f t="shared" si="109"/>
        <v>0</v>
      </c>
      <c r="AC119" s="49">
        <f t="shared" si="110"/>
        <v>0</v>
      </c>
      <c r="AD119" s="49">
        <f t="shared" si="111"/>
        <v>0</v>
      </c>
      <c r="AE119" s="49">
        <f t="shared" si="112"/>
        <v>0</v>
      </c>
      <c r="AF119" s="259"/>
      <c r="AG119" s="234"/>
    </row>
    <row r="120" spans="1:33" s="50" customFormat="1" ht="40.5" customHeight="1" x14ac:dyDescent="0.25">
      <c r="A120" s="213">
        <v>10</v>
      </c>
      <c r="B120" s="211" t="s">
        <v>768</v>
      </c>
      <c r="C120" s="212"/>
      <c r="D120" s="212"/>
      <c r="E120" s="212"/>
      <c r="F120" s="49">
        <f t="shared" si="16"/>
        <v>15</v>
      </c>
      <c r="G120" s="49">
        <v>15</v>
      </c>
      <c r="H120" s="49"/>
      <c r="I120" s="212"/>
      <c r="J120" s="49">
        <f t="shared" si="17"/>
        <v>0</v>
      </c>
      <c r="K120" s="212"/>
      <c r="L120" s="212"/>
      <c r="M120" s="49">
        <f t="shared" si="18"/>
        <v>12</v>
      </c>
      <c r="N120" s="49">
        <v>12</v>
      </c>
      <c r="O120" s="49"/>
      <c r="P120" s="49"/>
      <c r="Q120" s="49"/>
      <c r="R120" s="212"/>
      <c r="S120" s="212"/>
      <c r="T120" s="49">
        <f t="shared" si="21"/>
        <v>14</v>
      </c>
      <c r="U120" s="49">
        <v>14</v>
      </c>
      <c r="V120" s="49"/>
      <c r="W120" s="212"/>
      <c r="X120" s="49">
        <f t="shared" si="22"/>
        <v>0</v>
      </c>
      <c r="Y120" s="212"/>
      <c r="Z120" s="212"/>
      <c r="AA120" s="49">
        <f t="shared" si="108"/>
        <v>-1</v>
      </c>
      <c r="AB120" s="49">
        <f t="shared" si="109"/>
        <v>-1</v>
      </c>
      <c r="AC120" s="49">
        <f t="shared" si="110"/>
        <v>0</v>
      </c>
      <c r="AD120" s="49">
        <f t="shared" si="111"/>
        <v>0</v>
      </c>
      <c r="AE120" s="49">
        <f t="shared" si="112"/>
        <v>0</v>
      </c>
      <c r="AF120" s="259"/>
      <c r="AG120" s="234"/>
    </row>
    <row r="121" spans="1:33" s="50" customFormat="1" ht="39.75" customHeight="1" x14ac:dyDescent="0.25">
      <c r="A121" s="210">
        <v>11</v>
      </c>
      <c r="B121" s="211" t="s">
        <v>769</v>
      </c>
      <c r="C121" s="212"/>
      <c r="D121" s="212"/>
      <c r="E121" s="212"/>
      <c r="F121" s="49">
        <f t="shared" si="16"/>
        <v>17</v>
      </c>
      <c r="G121" s="49">
        <v>17</v>
      </c>
      <c r="H121" s="49"/>
      <c r="I121" s="212"/>
      <c r="J121" s="49">
        <f t="shared" si="17"/>
        <v>0</v>
      </c>
      <c r="K121" s="212"/>
      <c r="L121" s="212"/>
      <c r="M121" s="49">
        <f t="shared" si="18"/>
        <v>13</v>
      </c>
      <c r="N121" s="49">
        <v>13</v>
      </c>
      <c r="O121" s="49"/>
      <c r="P121" s="49"/>
      <c r="Q121" s="49"/>
      <c r="R121" s="212"/>
      <c r="S121" s="212"/>
      <c r="T121" s="49">
        <f t="shared" si="21"/>
        <v>15</v>
      </c>
      <c r="U121" s="49">
        <v>15</v>
      </c>
      <c r="V121" s="49"/>
      <c r="W121" s="212"/>
      <c r="X121" s="49">
        <f t="shared" si="22"/>
        <v>0</v>
      </c>
      <c r="Y121" s="212"/>
      <c r="Z121" s="212"/>
      <c r="AA121" s="49">
        <f t="shared" si="108"/>
        <v>-2</v>
      </c>
      <c r="AB121" s="49">
        <f t="shared" si="109"/>
        <v>-2</v>
      </c>
      <c r="AC121" s="49">
        <f t="shared" si="110"/>
        <v>0</v>
      </c>
      <c r="AD121" s="49">
        <f t="shared" si="111"/>
        <v>0</v>
      </c>
      <c r="AE121" s="49">
        <f t="shared" si="112"/>
        <v>0</v>
      </c>
      <c r="AF121" s="259" t="s">
        <v>647</v>
      </c>
      <c r="AG121" s="234"/>
    </row>
    <row r="122" spans="1:33" s="50" customFormat="1" ht="39.75" customHeight="1" x14ac:dyDescent="0.25">
      <c r="A122" s="213">
        <v>12</v>
      </c>
      <c r="B122" s="211" t="s">
        <v>627</v>
      </c>
      <c r="C122" s="212"/>
      <c r="D122" s="212"/>
      <c r="E122" s="212"/>
      <c r="F122" s="49">
        <f t="shared" si="16"/>
        <v>21</v>
      </c>
      <c r="G122" s="49">
        <v>20</v>
      </c>
      <c r="H122" s="49"/>
      <c r="I122" s="212">
        <v>1</v>
      </c>
      <c r="J122" s="49">
        <f t="shared" si="17"/>
        <v>2</v>
      </c>
      <c r="K122" s="212">
        <v>2</v>
      </c>
      <c r="L122" s="212"/>
      <c r="M122" s="49">
        <f t="shared" si="18"/>
        <v>18</v>
      </c>
      <c r="N122" s="49">
        <v>17</v>
      </c>
      <c r="O122" s="49"/>
      <c r="P122" s="49">
        <v>1</v>
      </c>
      <c r="Q122" s="49"/>
      <c r="R122" s="212"/>
      <c r="S122" s="212"/>
      <c r="T122" s="49">
        <f t="shared" si="21"/>
        <v>19</v>
      </c>
      <c r="U122" s="49">
        <v>18</v>
      </c>
      <c r="V122" s="49"/>
      <c r="W122" s="212">
        <v>1</v>
      </c>
      <c r="X122" s="49">
        <f t="shared" si="22"/>
        <v>2</v>
      </c>
      <c r="Y122" s="212">
        <v>2</v>
      </c>
      <c r="Z122" s="212"/>
      <c r="AA122" s="49">
        <f t="shared" si="108"/>
        <v>-2</v>
      </c>
      <c r="AB122" s="49">
        <f t="shared" si="109"/>
        <v>-2</v>
      </c>
      <c r="AC122" s="49">
        <f t="shared" si="110"/>
        <v>0</v>
      </c>
      <c r="AD122" s="49">
        <f t="shared" si="111"/>
        <v>0</v>
      </c>
      <c r="AE122" s="49">
        <f t="shared" si="112"/>
        <v>0</v>
      </c>
      <c r="AF122" s="259"/>
      <c r="AG122" s="234"/>
    </row>
    <row r="123" spans="1:33" s="50" customFormat="1" ht="39.75" customHeight="1" x14ac:dyDescent="0.25">
      <c r="A123" s="210">
        <v>13</v>
      </c>
      <c r="B123" s="211" t="s">
        <v>770</v>
      </c>
      <c r="C123" s="212"/>
      <c r="D123" s="212"/>
      <c r="E123" s="212"/>
      <c r="F123" s="49">
        <f t="shared" si="16"/>
        <v>26</v>
      </c>
      <c r="G123" s="49">
        <v>26</v>
      </c>
      <c r="H123" s="49"/>
      <c r="I123" s="212"/>
      <c r="J123" s="49">
        <f t="shared" si="17"/>
        <v>2</v>
      </c>
      <c r="K123" s="212">
        <v>2</v>
      </c>
      <c r="L123" s="212"/>
      <c r="M123" s="49">
        <f t="shared" si="18"/>
        <v>26</v>
      </c>
      <c r="N123" s="49">
        <v>26</v>
      </c>
      <c r="O123" s="49"/>
      <c r="P123" s="49"/>
      <c r="Q123" s="49">
        <v>2</v>
      </c>
      <c r="R123" s="212">
        <v>2</v>
      </c>
      <c r="S123" s="212"/>
      <c r="T123" s="49">
        <f t="shared" si="21"/>
        <v>26</v>
      </c>
      <c r="U123" s="49">
        <v>26</v>
      </c>
      <c r="V123" s="49"/>
      <c r="W123" s="212"/>
      <c r="X123" s="49">
        <f t="shared" si="22"/>
        <v>2</v>
      </c>
      <c r="Y123" s="212">
        <v>2</v>
      </c>
      <c r="Z123" s="212"/>
      <c r="AA123" s="49">
        <f t="shared" si="108"/>
        <v>0</v>
      </c>
      <c r="AB123" s="49">
        <f t="shared" si="109"/>
        <v>0</v>
      </c>
      <c r="AC123" s="49">
        <f t="shared" si="110"/>
        <v>0</v>
      </c>
      <c r="AD123" s="49">
        <f t="shared" si="111"/>
        <v>0</v>
      </c>
      <c r="AE123" s="49">
        <f t="shared" si="112"/>
        <v>0</v>
      </c>
      <c r="AF123" s="259"/>
      <c r="AG123" s="234"/>
    </row>
    <row r="124" spans="1:33" s="50" customFormat="1" ht="39.75" customHeight="1" x14ac:dyDescent="0.25">
      <c r="A124" s="213">
        <v>14</v>
      </c>
      <c r="B124" s="211" t="s">
        <v>771</v>
      </c>
      <c r="C124" s="212"/>
      <c r="D124" s="212"/>
      <c r="E124" s="212"/>
      <c r="F124" s="49">
        <f t="shared" si="16"/>
        <v>21</v>
      </c>
      <c r="G124" s="49">
        <v>21</v>
      </c>
      <c r="H124" s="49"/>
      <c r="I124" s="212"/>
      <c r="J124" s="49">
        <f t="shared" si="17"/>
        <v>2</v>
      </c>
      <c r="K124" s="212">
        <v>2</v>
      </c>
      <c r="L124" s="212"/>
      <c r="M124" s="49">
        <f t="shared" si="18"/>
        <v>20</v>
      </c>
      <c r="N124" s="49">
        <v>20</v>
      </c>
      <c r="O124" s="49"/>
      <c r="P124" s="49"/>
      <c r="Q124" s="49"/>
      <c r="R124" s="212"/>
      <c r="S124" s="212"/>
      <c r="T124" s="49">
        <f t="shared" si="21"/>
        <v>21</v>
      </c>
      <c r="U124" s="49">
        <v>21</v>
      </c>
      <c r="V124" s="49"/>
      <c r="W124" s="212"/>
      <c r="X124" s="49">
        <f t="shared" si="22"/>
        <v>2</v>
      </c>
      <c r="Y124" s="212">
        <v>2</v>
      </c>
      <c r="Z124" s="212"/>
      <c r="AA124" s="49">
        <f t="shared" si="108"/>
        <v>0</v>
      </c>
      <c r="AB124" s="49">
        <f t="shared" si="109"/>
        <v>0</v>
      </c>
      <c r="AC124" s="49">
        <f t="shared" si="110"/>
        <v>0</v>
      </c>
      <c r="AD124" s="49">
        <f t="shared" si="111"/>
        <v>0</v>
      </c>
      <c r="AE124" s="49">
        <f t="shared" si="112"/>
        <v>0</v>
      </c>
      <c r="AF124" s="259"/>
      <c r="AG124" s="234"/>
    </row>
    <row r="125" spans="1:33" s="50" customFormat="1" ht="39.75" customHeight="1" x14ac:dyDescent="0.25">
      <c r="A125" s="210">
        <v>15</v>
      </c>
      <c r="B125" s="211" t="s">
        <v>772</v>
      </c>
      <c r="C125" s="212"/>
      <c r="D125" s="212"/>
      <c r="E125" s="212"/>
      <c r="F125" s="49">
        <f t="shared" si="16"/>
        <v>16</v>
      </c>
      <c r="G125" s="49">
        <v>16</v>
      </c>
      <c r="H125" s="49"/>
      <c r="I125" s="212"/>
      <c r="J125" s="49">
        <f t="shared" si="17"/>
        <v>1</v>
      </c>
      <c r="K125" s="212">
        <v>1</v>
      </c>
      <c r="L125" s="212"/>
      <c r="M125" s="49">
        <f t="shared" si="18"/>
        <v>16</v>
      </c>
      <c r="N125" s="49">
        <v>16</v>
      </c>
      <c r="O125" s="49"/>
      <c r="P125" s="49"/>
      <c r="Q125" s="49">
        <v>1</v>
      </c>
      <c r="R125" s="212">
        <v>1</v>
      </c>
      <c r="S125" s="212"/>
      <c r="T125" s="49">
        <f t="shared" si="21"/>
        <v>16</v>
      </c>
      <c r="U125" s="49">
        <v>16</v>
      </c>
      <c r="V125" s="49"/>
      <c r="W125" s="212"/>
      <c r="X125" s="49">
        <f t="shared" si="22"/>
        <v>1</v>
      </c>
      <c r="Y125" s="212">
        <v>1</v>
      </c>
      <c r="Z125" s="212"/>
      <c r="AA125" s="49">
        <f t="shared" si="108"/>
        <v>0</v>
      </c>
      <c r="AB125" s="49">
        <f t="shared" si="109"/>
        <v>0</v>
      </c>
      <c r="AC125" s="49">
        <f t="shared" si="110"/>
        <v>0</v>
      </c>
      <c r="AD125" s="49">
        <f t="shared" si="111"/>
        <v>0</v>
      </c>
      <c r="AE125" s="49">
        <f t="shared" si="112"/>
        <v>0</v>
      </c>
      <c r="AF125" s="259"/>
      <c r="AG125" s="234"/>
    </row>
    <row r="126" spans="1:33" s="50" customFormat="1" ht="39.75" customHeight="1" x14ac:dyDescent="0.25">
      <c r="A126" s="213">
        <v>16</v>
      </c>
      <c r="B126" s="211" t="s">
        <v>773</v>
      </c>
      <c r="C126" s="212"/>
      <c r="D126" s="212"/>
      <c r="E126" s="212"/>
      <c r="F126" s="49">
        <f t="shared" si="16"/>
        <v>21</v>
      </c>
      <c r="G126" s="49">
        <v>19</v>
      </c>
      <c r="H126" s="49"/>
      <c r="I126" s="212">
        <v>2</v>
      </c>
      <c r="J126" s="49">
        <f t="shared" si="17"/>
        <v>2</v>
      </c>
      <c r="K126" s="212">
        <v>2</v>
      </c>
      <c r="L126" s="212"/>
      <c r="M126" s="49">
        <f t="shared" si="18"/>
        <v>20</v>
      </c>
      <c r="N126" s="49">
        <v>18</v>
      </c>
      <c r="O126" s="49"/>
      <c r="P126" s="49">
        <v>2</v>
      </c>
      <c r="Q126" s="49"/>
      <c r="R126" s="212"/>
      <c r="S126" s="212"/>
      <c r="T126" s="49">
        <f t="shared" si="21"/>
        <v>20</v>
      </c>
      <c r="U126" s="49">
        <v>18</v>
      </c>
      <c r="V126" s="49"/>
      <c r="W126" s="212">
        <v>2</v>
      </c>
      <c r="X126" s="49">
        <f t="shared" si="22"/>
        <v>0</v>
      </c>
      <c r="Y126" s="212">
        <v>0</v>
      </c>
      <c r="Z126" s="212"/>
      <c r="AA126" s="49">
        <f t="shared" si="108"/>
        <v>-1</v>
      </c>
      <c r="AB126" s="49">
        <f t="shared" si="109"/>
        <v>-1</v>
      </c>
      <c r="AC126" s="49">
        <f t="shared" si="110"/>
        <v>0</v>
      </c>
      <c r="AD126" s="49">
        <f t="shared" si="111"/>
        <v>0</v>
      </c>
      <c r="AE126" s="49">
        <f t="shared" si="112"/>
        <v>-2</v>
      </c>
      <c r="AF126" s="259"/>
      <c r="AG126" s="234"/>
    </row>
    <row r="127" spans="1:33" s="50" customFormat="1" ht="39.75" customHeight="1" x14ac:dyDescent="0.25">
      <c r="A127" s="210">
        <v>17</v>
      </c>
      <c r="B127" s="211" t="s">
        <v>774</v>
      </c>
      <c r="C127" s="212"/>
      <c r="D127" s="212"/>
      <c r="E127" s="212"/>
      <c r="F127" s="49">
        <f t="shared" si="16"/>
        <v>20</v>
      </c>
      <c r="G127" s="49">
        <v>20</v>
      </c>
      <c r="H127" s="49"/>
      <c r="I127" s="212"/>
      <c r="J127" s="49">
        <f t="shared" si="17"/>
        <v>1</v>
      </c>
      <c r="K127" s="212">
        <v>1</v>
      </c>
      <c r="L127" s="212"/>
      <c r="M127" s="49">
        <f t="shared" si="18"/>
        <v>20</v>
      </c>
      <c r="N127" s="49">
        <v>20</v>
      </c>
      <c r="O127" s="49"/>
      <c r="P127" s="49"/>
      <c r="Q127" s="49">
        <v>1</v>
      </c>
      <c r="R127" s="212">
        <v>1</v>
      </c>
      <c r="S127" s="212"/>
      <c r="T127" s="49">
        <f t="shared" si="21"/>
        <v>20</v>
      </c>
      <c r="U127" s="49">
        <v>20</v>
      </c>
      <c r="V127" s="49"/>
      <c r="W127" s="212"/>
      <c r="X127" s="49">
        <f t="shared" si="22"/>
        <v>1</v>
      </c>
      <c r="Y127" s="212">
        <v>1</v>
      </c>
      <c r="Z127" s="212"/>
      <c r="AA127" s="49">
        <f t="shared" si="108"/>
        <v>0</v>
      </c>
      <c r="AB127" s="49">
        <f t="shared" si="109"/>
        <v>0</v>
      </c>
      <c r="AC127" s="49">
        <f t="shared" si="110"/>
        <v>0</v>
      </c>
      <c r="AD127" s="49">
        <f t="shared" si="111"/>
        <v>0</v>
      </c>
      <c r="AE127" s="49">
        <f t="shared" si="112"/>
        <v>0</v>
      </c>
      <c r="AF127" s="259"/>
      <c r="AG127" s="234"/>
    </row>
    <row r="128" spans="1:33" s="50" customFormat="1" ht="39.75" customHeight="1" x14ac:dyDescent="0.25">
      <c r="A128" s="213">
        <v>18</v>
      </c>
      <c r="B128" s="211" t="s">
        <v>775</v>
      </c>
      <c r="C128" s="212"/>
      <c r="D128" s="212"/>
      <c r="E128" s="212"/>
      <c r="F128" s="49">
        <f t="shared" si="16"/>
        <v>27</v>
      </c>
      <c r="G128" s="49">
        <v>24</v>
      </c>
      <c r="H128" s="49"/>
      <c r="I128" s="212">
        <v>3</v>
      </c>
      <c r="J128" s="49">
        <f t="shared" si="17"/>
        <v>2</v>
      </c>
      <c r="K128" s="212">
        <v>2</v>
      </c>
      <c r="L128" s="212"/>
      <c r="M128" s="49">
        <f t="shared" si="18"/>
        <v>24</v>
      </c>
      <c r="N128" s="49">
        <v>22</v>
      </c>
      <c r="O128" s="49"/>
      <c r="P128" s="49">
        <v>2</v>
      </c>
      <c r="Q128" s="49"/>
      <c r="R128" s="212"/>
      <c r="S128" s="212"/>
      <c r="T128" s="49">
        <f t="shared" si="21"/>
        <v>24</v>
      </c>
      <c r="U128" s="49">
        <v>22</v>
      </c>
      <c r="V128" s="49"/>
      <c r="W128" s="212">
        <v>2</v>
      </c>
      <c r="X128" s="49">
        <f t="shared" si="22"/>
        <v>0</v>
      </c>
      <c r="Y128" s="212"/>
      <c r="Z128" s="212"/>
      <c r="AA128" s="49">
        <f t="shared" si="108"/>
        <v>-3</v>
      </c>
      <c r="AB128" s="49">
        <f t="shared" si="109"/>
        <v>-2</v>
      </c>
      <c r="AC128" s="49">
        <f t="shared" si="110"/>
        <v>0</v>
      </c>
      <c r="AD128" s="49">
        <f t="shared" si="111"/>
        <v>-1</v>
      </c>
      <c r="AE128" s="49">
        <f t="shared" si="112"/>
        <v>-2</v>
      </c>
      <c r="AF128" s="259"/>
      <c r="AG128" s="234"/>
    </row>
    <row r="129" spans="1:33" s="50" customFormat="1" ht="39.75" customHeight="1" x14ac:dyDescent="0.25">
      <c r="A129" s="210">
        <v>19</v>
      </c>
      <c r="B129" s="211" t="s">
        <v>776</v>
      </c>
      <c r="C129" s="212"/>
      <c r="D129" s="212"/>
      <c r="E129" s="212"/>
      <c r="F129" s="49">
        <f t="shared" si="16"/>
        <v>20</v>
      </c>
      <c r="G129" s="49">
        <v>20</v>
      </c>
      <c r="H129" s="49"/>
      <c r="I129" s="212"/>
      <c r="J129" s="49">
        <f t="shared" si="17"/>
        <v>1</v>
      </c>
      <c r="K129" s="212">
        <v>1</v>
      </c>
      <c r="L129" s="212"/>
      <c r="M129" s="49">
        <f t="shared" si="18"/>
        <v>20</v>
      </c>
      <c r="N129" s="49">
        <v>20</v>
      </c>
      <c r="O129" s="49"/>
      <c r="P129" s="49"/>
      <c r="Q129" s="49">
        <v>1</v>
      </c>
      <c r="R129" s="212">
        <v>1</v>
      </c>
      <c r="S129" s="212"/>
      <c r="T129" s="49">
        <f t="shared" si="21"/>
        <v>20</v>
      </c>
      <c r="U129" s="49">
        <v>20</v>
      </c>
      <c r="V129" s="49"/>
      <c r="W129" s="212"/>
      <c r="X129" s="49">
        <f t="shared" si="22"/>
        <v>1</v>
      </c>
      <c r="Y129" s="212">
        <v>1</v>
      </c>
      <c r="Z129" s="212"/>
      <c r="AA129" s="49">
        <f t="shared" si="108"/>
        <v>0</v>
      </c>
      <c r="AB129" s="49">
        <f t="shared" si="109"/>
        <v>0</v>
      </c>
      <c r="AC129" s="49">
        <f t="shared" si="110"/>
        <v>0</v>
      </c>
      <c r="AD129" s="49">
        <f t="shared" si="111"/>
        <v>0</v>
      </c>
      <c r="AE129" s="49">
        <f t="shared" si="112"/>
        <v>0</v>
      </c>
      <c r="AF129" s="259"/>
      <c r="AG129" s="234"/>
    </row>
    <row r="130" spans="1:33" s="50" customFormat="1" ht="39.75" customHeight="1" x14ac:dyDescent="0.25">
      <c r="A130" s="213">
        <v>20</v>
      </c>
      <c r="B130" s="211" t="s">
        <v>628</v>
      </c>
      <c r="C130" s="212"/>
      <c r="D130" s="212"/>
      <c r="E130" s="212"/>
      <c r="F130" s="49">
        <f t="shared" si="16"/>
        <v>19</v>
      </c>
      <c r="G130" s="49">
        <v>19</v>
      </c>
      <c r="H130" s="49"/>
      <c r="I130" s="212"/>
      <c r="J130" s="49">
        <f t="shared" si="17"/>
        <v>0</v>
      </c>
      <c r="K130" s="212"/>
      <c r="L130" s="212"/>
      <c r="M130" s="49">
        <f t="shared" si="18"/>
        <v>18</v>
      </c>
      <c r="N130" s="49">
        <v>18</v>
      </c>
      <c r="O130" s="49"/>
      <c r="P130" s="49"/>
      <c r="Q130" s="49"/>
      <c r="R130" s="212"/>
      <c r="S130" s="212"/>
      <c r="T130" s="49">
        <f t="shared" si="21"/>
        <v>18</v>
      </c>
      <c r="U130" s="49">
        <v>18</v>
      </c>
      <c r="V130" s="49"/>
      <c r="W130" s="212"/>
      <c r="X130" s="49">
        <f t="shared" si="22"/>
        <v>0</v>
      </c>
      <c r="Y130" s="212"/>
      <c r="Z130" s="212"/>
      <c r="AA130" s="49">
        <f t="shared" si="108"/>
        <v>-1</v>
      </c>
      <c r="AB130" s="49">
        <f t="shared" si="109"/>
        <v>-1</v>
      </c>
      <c r="AC130" s="49">
        <f t="shared" si="110"/>
        <v>0</v>
      </c>
      <c r="AD130" s="49">
        <f t="shared" si="111"/>
        <v>0</v>
      </c>
      <c r="AE130" s="49">
        <f t="shared" si="112"/>
        <v>0</v>
      </c>
      <c r="AF130" s="259"/>
      <c r="AG130" s="234"/>
    </row>
    <row r="131" spans="1:33" s="50" customFormat="1" ht="40.5" customHeight="1" x14ac:dyDescent="0.25">
      <c r="A131" s="210">
        <v>21</v>
      </c>
      <c r="B131" s="211" t="s">
        <v>777</v>
      </c>
      <c r="C131" s="212"/>
      <c r="D131" s="212"/>
      <c r="E131" s="212"/>
      <c r="F131" s="49">
        <f t="shared" si="16"/>
        <v>19</v>
      </c>
      <c r="G131" s="49">
        <v>19</v>
      </c>
      <c r="H131" s="49"/>
      <c r="I131" s="212"/>
      <c r="J131" s="49">
        <f t="shared" si="17"/>
        <v>2</v>
      </c>
      <c r="K131" s="212">
        <v>2</v>
      </c>
      <c r="L131" s="212"/>
      <c r="M131" s="49">
        <f t="shared" si="18"/>
        <v>19</v>
      </c>
      <c r="N131" s="49">
        <v>19</v>
      </c>
      <c r="O131" s="49"/>
      <c r="P131" s="49"/>
      <c r="Q131" s="49">
        <v>2</v>
      </c>
      <c r="R131" s="212">
        <v>2</v>
      </c>
      <c r="S131" s="212"/>
      <c r="T131" s="49">
        <f t="shared" si="21"/>
        <v>19</v>
      </c>
      <c r="U131" s="49">
        <v>19</v>
      </c>
      <c r="V131" s="49"/>
      <c r="W131" s="212"/>
      <c r="X131" s="49">
        <f t="shared" si="22"/>
        <v>2</v>
      </c>
      <c r="Y131" s="212">
        <v>2</v>
      </c>
      <c r="Z131" s="212"/>
      <c r="AA131" s="49">
        <f t="shared" si="108"/>
        <v>0</v>
      </c>
      <c r="AB131" s="49">
        <f t="shared" si="109"/>
        <v>0</v>
      </c>
      <c r="AC131" s="49">
        <f t="shared" si="110"/>
        <v>0</v>
      </c>
      <c r="AD131" s="49">
        <f t="shared" si="111"/>
        <v>0</v>
      </c>
      <c r="AE131" s="49">
        <f t="shared" si="112"/>
        <v>0</v>
      </c>
      <c r="AF131" s="259"/>
      <c r="AG131" s="234"/>
    </row>
    <row r="132" spans="1:33" s="50" customFormat="1" ht="40.5" customHeight="1" x14ac:dyDescent="0.25">
      <c r="A132" s="213">
        <v>22</v>
      </c>
      <c r="B132" s="211" t="s">
        <v>778</v>
      </c>
      <c r="C132" s="212"/>
      <c r="D132" s="212"/>
      <c r="E132" s="212"/>
      <c r="F132" s="49">
        <f t="shared" si="16"/>
        <v>21</v>
      </c>
      <c r="G132" s="49">
        <v>21</v>
      </c>
      <c r="H132" s="49"/>
      <c r="I132" s="212"/>
      <c r="J132" s="49">
        <f t="shared" si="17"/>
        <v>1</v>
      </c>
      <c r="K132" s="212">
        <v>1</v>
      </c>
      <c r="L132" s="212"/>
      <c r="M132" s="49">
        <f t="shared" si="18"/>
        <v>21</v>
      </c>
      <c r="N132" s="49">
        <v>21</v>
      </c>
      <c r="O132" s="49"/>
      <c r="P132" s="49"/>
      <c r="Q132" s="49">
        <v>1</v>
      </c>
      <c r="R132" s="212">
        <v>1</v>
      </c>
      <c r="S132" s="212"/>
      <c r="T132" s="49">
        <f t="shared" si="21"/>
        <v>21</v>
      </c>
      <c r="U132" s="49">
        <v>21</v>
      </c>
      <c r="V132" s="49"/>
      <c r="W132" s="212"/>
      <c r="X132" s="49">
        <f t="shared" si="22"/>
        <v>1</v>
      </c>
      <c r="Y132" s="212">
        <v>1</v>
      </c>
      <c r="Z132" s="212"/>
      <c r="AA132" s="49">
        <f t="shared" si="108"/>
        <v>0</v>
      </c>
      <c r="AB132" s="49">
        <f t="shared" si="109"/>
        <v>0</v>
      </c>
      <c r="AC132" s="49">
        <f t="shared" si="110"/>
        <v>0</v>
      </c>
      <c r="AD132" s="49">
        <f t="shared" si="111"/>
        <v>0</v>
      </c>
      <c r="AE132" s="49">
        <f t="shared" si="112"/>
        <v>0</v>
      </c>
      <c r="AF132" s="259"/>
      <c r="AG132" s="234"/>
    </row>
    <row r="133" spans="1:33" s="81" customFormat="1" ht="40.5" customHeight="1" x14ac:dyDescent="0.25">
      <c r="A133" s="86" t="s">
        <v>3</v>
      </c>
      <c r="B133" s="82" t="s">
        <v>118</v>
      </c>
      <c r="C133" s="299"/>
      <c r="D133" s="299"/>
      <c r="E133" s="299"/>
      <c r="F133" s="80">
        <f>SUM(F134:F135)</f>
        <v>105</v>
      </c>
      <c r="G133" s="80">
        <f>SUM(G134:G135)</f>
        <v>101</v>
      </c>
      <c r="H133" s="80"/>
      <c r="I133" s="80">
        <f t="shared" ref="I133:N133" si="113">SUM(I134:I135)</f>
        <v>4</v>
      </c>
      <c r="J133" s="80">
        <f t="shared" si="113"/>
        <v>1</v>
      </c>
      <c r="K133" s="80">
        <f t="shared" si="113"/>
        <v>1</v>
      </c>
      <c r="L133" s="80">
        <f t="shared" si="113"/>
        <v>0</v>
      </c>
      <c r="M133" s="80">
        <f t="shared" si="113"/>
        <v>99</v>
      </c>
      <c r="N133" s="80">
        <f t="shared" si="113"/>
        <v>95</v>
      </c>
      <c r="O133" s="80"/>
      <c r="P133" s="80">
        <f t="shared" ref="P133:U133" si="114">SUM(P134:P135)</f>
        <v>4</v>
      </c>
      <c r="Q133" s="80">
        <f t="shared" si="114"/>
        <v>0</v>
      </c>
      <c r="R133" s="80">
        <f t="shared" si="114"/>
        <v>0</v>
      </c>
      <c r="S133" s="80">
        <f t="shared" si="114"/>
        <v>0</v>
      </c>
      <c r="T133" s="80">
        <f t="shared" si="114"/>
        <v>102</v>
      </c>
      <c r="U133" s="80">
        <f t="shared" si="114"/>
        <v>98</v>
      </c>
      <c r="V133" s="80"/>
      <c r="W133" s="80">
        <f t="shared" ref="W133:AE133" si="115">SUM(W134:W135)</f>
        <v>4</v>
      </c>
      <c r="X133" s="80">
        <f t="shared" si="115"/>
        <v>3</v>
      </c>
      <c r="Y133" s="80">
        <f t="shared" si="115"/>
        <v>3</v>
      </c>
      <c r="Z133" s="80">
        <f t="shared" si="115"/>
        <v>0</v>
      </c>
      <c r="AA133" s="80">
        <f t="shared" si="115"/>
        <v>-3</v>
      </c>
      <c r="AB133" s="80">
        <f t="shared" si="115"/>
        <v>-3</v>
      </c>
      <c r="AC133" s="80">
        <f t="shared" si="115"/>
        <v>0</v>
      </c>
      <c r="AD133" s="80">
        <f t="shared" si="115"/>
        <v>0</v>
      </c>
      <c r="AE133" s="80">
        <f t="shared" si="115"/>
        <v>2</v>
      </c>
      <c r="AF133" s="260"/>
      <c r="AG133" s="235"/>
    </row>
    <row r="134" spans="1:33" s="50" customFormat="1" ht="32.25" customHeight="1" x14ac:dyDescent="0.25">
      <c r="A134" s="210">
        <v>1</v>
      </c>
      <c r="B134" s="211" t="s">
        <v>535</v>
      </c>
      <c r="C134" s="212"/>
      <c r="D134" s="212"/>
      <c r="E134" s="212"/>
      <c r="F134" s="49">
        <f t="shared" si="16"/>
        <v>90</v>
      </c>
      <c r="G134" s="49">
        <v>87</v>
      </c>
      <c r="H134" s="49"/>
      <c r="I134" s="212">
        <v>3</v>
      </c>
      <c r="J134" s="49">
        <f t="shared" si="17"/>
        <v>1</v>
      </c>
      <c r="K134" s="214">
        <v>1</v>
      </c>
      <c r="L134" s="212"/>
      <c r="M134" s="49">
        <f t="shared" si="18"/>
        <v>86</v>
      </c>
      <c r="N134" s="49">
        <v>83</v>
      </c>
      <c r="O134" s="49"/>
      <c r="P134" s="49">
        <v>3</v>
      </c>
      <c r="Q134" s="49"/>
      <c r="R134" s="212"/>
      <c r="S134" s="212"/>
      <c r="T134" s="49">
        <f t="shared" si="21"/>
        <v>88</v>
      </c>
      <c r="U134" s="49">
        <v>85</v>
      </c>
      <c r="V134" s="49"/>
      <c r="W134" s="212">
        <v>3</v>
      </c>
      <c r="X134" s="49">
        <v>3</v>
      </c>
      <c r="Y134" s="212">
        <v>3</v>
      </c>
      <c r="Z134" s="212"/>
      <c r="AA134" s="49">
        <f t="shared" ref="AA134" si="116">SUM(AB134:AD134)</f>
        <v>-2</v>
      </c>
      <c r="AB134" s="49">
        <f t="shared" ref="AB134" si="117">U134-G134</f>
        <v>-2</v>
      </c>
      <c r="AC134" s="49">
        <f t="shared" ref="AC134" si="118">V134-H134</f>
        <v>0</v>
      </c>
      <c r="AD134" s="49">
        <f t="shared" ref="AD134" si="119">W134-I134</f>
        <v>0</v>
      </c>
      <c r="AE134" s="49">
        <f t="shared" ref="AE134" si="120">X134-J134</f>
        <v>2</v>
      </c>
      <c r="AF134" s="259"/>
      <c r="AG134" s="234"/>
    </row>
    <row r="135" spans="1:33" s="216" customFormat="1" ht="37.5" customHeight="1" x14ac:dyDescent="0.25">
      <c r="A135" s="215">
        <v>2</v>
      </c>
      <c r="B135" s="27" t="s">
        <v>806</v>
      </c>
      <c r="C135" s="223" t="s">
        <v>70</v>
      </c>
      <c r="D135" s="214" t="s">
        <v>71</v>
      </c>
      <c r="E135" s="214"/>
      <c r="F135" s="49">
        <f t="shared" si="16"/>
        <v>15</v>
      </c>
      <c r="G135" s="49">
        <v>14</v>
      </c>
      <c r="H135" s="49"/>
      <c r="I135" s="214">
        <v>1</v>
      </c>
      <c r="J135" s="49">
        <f t="shared" si="17"/>
        <v>0</v>
      </c>
      <c r="K135" s="26"/>
      <c r="L135" s="214"/>
      <c r="M135" s="49">
        <f t="shared" si="18"/>
        <v>13</v>
      </c>
      <c r="N135" s="49">
        <v>12</v>
      </c>
      <c r="O135" s="49"/>
      <c r="P135" s="49">
        <v>1</v>
      </c>
      <c r="Q135" s="49">
        <f t="shared" si="20"/>
        <v>0</v>
      </c>
      <c r="R135" s="214"/>
      <c r="S135" s="214"/>
      <c r="T135" s="49">
        <f t="shared" si="21"/>
        <v>14</v>
      </c>
      <c r="U135" s="49">
        <v>13</v>
      </c>
      <c r="V135" s="49"/>
      <c r="W135" s="214">
        <v>1</v>
      </c>
      <c r="X135" s="49">
        <f t="shared" si="22"/>
        <v>0</v>
      </c>
      <c r="Y135" s="214"/>
      <c r="Z135" s="214"/>
      <c r="AA135" s="49">
        <f t="shared" si="23"/>
        <v>-1</v>
      </c>
      <c r="AB135" s="49">
        <f t="shared" si="24"/>
        <v>-1</v>
      </c>
      <c r="AC135" s="49">
        <f t="shared" si="25"/>
        <v>0</v>
      </c>
      <c r="AD135" s="49">
        <f t="shared" si="89"/>
        <v>0</v>
      </c>
      <c r="AE135" s="49">
        <f t="shared" si="90"/>
        <v>0</v>
      </c>
      <c r="AF135" s="261"/>
      <c r="AG135" s="242"/>
    </row>
    <row r="136" spans="1:33" s="221" customFormat="1" ht="37.5" customHeight="1" x14ac:dyDescent="0.25">
      <c r="A136" s="219" t="s">
        <v>605</v>
      </c>
      <c r="B136" s="220" t="s">
        <v>136</v>
      </c>
      <c r="C136" s="300"/>
      <c r="D136" s="301"/>
      <c r="E136" s="301"/>
      <c r="F136" s="80">
        <f>SUM(F137:F150)</f>
        <v>187</v>
      </c>
      <c r="G136" s="80">
        <f t="shared" ref="G136:AD136" si="121">SUM(G137:G150)</f>
        <v>187</v>
      </c>
      <c r="H136" s="80">
        <f t="shared" si="121"/>
        <v>0</v>
      </c>
      <c r="I136" s="80">
        <f t="shared" si="121"/>
        <v>0</v>
      </c>
      <c r="J136" s="80">
        <f t="shared" si="121"/>
        <v>0</v>
      </c>
      <c r="K136" s="80">
        <f t="shared" si="121"/>
        <v>0</v>
      </c>
      <c r="L136" s="80">
        <f t="shared" si="121"/>
        <v>0</v>
      </c>
      <c r="M136" s="80">
        <f t="shared" si="121"/>
        <v>172</v>
      </c>
      <c r="N136" s="80">
        <f t="shared" si="121"/>
        <v>172</v>
      </c>
      <c r="O136" s="80">
        <f t="shared" si="121"/>
        <v>0</v>
      </c>
      <c r="P136" s="80">
        <f t="shared" si="121"/>
        <v>0</v>
      </c>
      <c r="Q136" s="80">
        <f t="shared" si="121"/>
        <v>0</v>
      </c>
      <c r="R136" s="80">
        <f t="shared" si="121"/>
        <v>0</v>
      </c>
      <c r="S136" s="80">
        <f t="shared" si="121"/>
        <v>0</v>
      </c>
      <c r="T136" s="80">
        <f t="shared" si="121"/>
        <v>183</v>
      </c>
      <c r="U136" s="80">
        <f t="shared" si="121"/>
        <v>183</v>
      </c>
      <c r="V136" s="80">
        <f t="shared" si="121"/>
        <v>0</v>
      </c>
      <c r="W136" s="80">
        <f t="shared" si="121"/>
        <v>0</v>
      </c>
      <c r="X136" s="80">
        <f t="shared" si="121"/>
        <v>0</v>
      </c>
      <c r="Y136" s="80">
        <f t="shared" si="121"/>
        <v>0</v>
      </c>
      <c r="Z136" s="80">
        <f t="shared" si="121"/>
        <v>0</v>
      </c>
      <c r="AA136" s="80">
        <f t="shared" si="121"/>
        <v>-4</v>
      </c>
      <c r="AB136" s="80">
        <f t="shared" si="121"/>
        <v>-4</v>
      </c>
      <c r="AC136" s="80">
        <f t="shared" si="121"/>
        <v>0</v>
      </c>
      <c r="AD136" s="80">
        <f t="shared" si="121"/>
        <v>0</v>
      </c>
      <c r="AE136" s="80">
        <f t="shared" ref="AE136" si="122">SUM(AE137:AE149)</f>
        <v>0</v>
      </c>
      <c r="AF136" s="262"/>
      <c r="AG136" s="243"/>
    </row>
    <row r="137" spans="1:33" s="196" customFormat="1" ht="37.5" customHeight="1" x14ac:dyDescent="0.25">
      <c r="A137" s="222">
        <v>1</v>
      </c>
      <c r="B137" s="218" t="s">
        <v>607</v>
      </c>
      <c r="C137" s="26"/>
      <c r="D137" s="26"/>
      <c r="E137" s="26"/>
      <c r="F137" s="49">
        <f t="shared" si="16"/>
        <v>12</v>
      </c>
      <c r="G137" s="49">
        <v>12</v>
      </c>
      <c r="H137" s="49"/>
      <c r="I137" s="26"/>
      <c r="J137" s="49"/>
      <c r="K137" s="49"/>
      <c r="L137" s="48"/>
      <c r="M137" s="49">
        <f t="shared" si="18"/>
        <v>10</v>
      </c>
      <c r="N137" s="49">
        <v>10</v>
      </c>
      <c r="O137" s="49"/>
      <c r="P137" s="49"/>
      <c r="Q137" s="49"/>
      <c r="R137" s="48"/>
      <c r="S137" s="48"/>
      <c r="T137" s="49">
        <f t="shared" si="21"/>
        <v>12</v>
      </c>
      <c r="U137" s="49">
        <v>12</v>
      </c>
      <c r="V137" s="49"/>
      <c r="W137" s="26"/>
      <c r="X137" s="49"/>
      <c r="Y137" s="26"/>
      <c r="Z137" s="26"/>
      <c r="AA137" s="49">
        <f t="shared" ref="AA137:AA149" si="123">SUM(AB137:AD137)</f>
        <v>0</v>
      </c>
      <c r="AB137" s="49">
        <f t="shared" ref="AB137:AB149" si="124">U137-G137</f>
        <v>0</v>
      </c>
      <c r="AC137" s="49">
        <f t="shared" ref="AC137:AC149" si="125">V137-H137</f>
        <v>0</v>
      </c>
      <c r="AD137" s="49">
        <f t="shared" ref="AD137:AD149" si="126">W137-I137</f>
        <v>0</v>
      </c>
      <c r="AE137" s="49">
        <f t="shared" ref="AE137:AE149" si="127">X137-J137</f>
        <v>0</v>
      </c>
      <c r="AF137" s="255"/>
      <c r="AG137" s="238"/>
    </row>
    <row r="138" spans="1:33" s="196" customFormat="1" ht="36" customHeight="1" x14ac:dyDescent="0.25">
      <c r="A138" s="217">
        <v>2</v>
      </c>
      <c r="B138" s="218" t="s">
        <v>608</v>
      </c>
      <c r="C138" s="26"/>
      <c r="D138" s="26"/>
      <c r="E138" s="26"/>
      <c r="F138" s="49">
        <f t="shared" si="16"/>
        <v>10</v>
      </c>
      <c r="G138" s="49">
        <v>10</v>
      </c>
      <c r="H138" s="49"/>
      <c r="I138" s="26"/>
      <c r="J138" s="49"/>
      <c r="K138" s="49"/>
      <c r="L138" s="48"/>
      <c r="M138" s="49">
        <f t="shared" si="18"/>
        <v>7</v>
      </c>
      <c r="N138" s="49">
        <v>7</v>
      </c>
      <c r="O138" s="49"/>
      <c r="P138" s="49"/>
      <c r="Q138" s="49"/>
      <c r="R138" s="48"/>
      <c r="S138" s="48"/>
      <c r="T138" s="49">
        <f t="shared" si="21"/>
        <v>10</v>
      </c>
      <c r="U138" s="49">
        <v>10</v>
      </c>
      <c r="V138" s="49"/>
      <c r="W138" s="26"/>
      <c r="X138" s="49"/>
      <c r="Y138" s="26"/>
      <c r="Z138" s="26"/>
      <c r="AA138" s="49">
        <f t="shared" si="123"/>
        <v>0</v>
      </c>
      <c r="AB138" s="49">
        <f t="shared" si="124"/>
        <v>0</v>
      </c>
      <c r="AC138" s="49">
        <f t="shared" si="125"/>
        <v>0</v>
      </c>
      <c r="AD138" s="49">
        <f t="shared" si="126"/>
        <v>0</v>
      </c>
      <c r="AE138" s="49">
        <f t="shared" si="127"/>
        <v>0</v>
      </c>
      <c r="AF138" s="255"/>
      <c r="AG138" s="238"/>
    </row>
    <row r="139" spans="1:33" s="196" customFormat="1" ht="36" customHeight="1" x14ac:dyDescent="0.25">
      <c r="A139" s="222">
        <v>3</v>
      </c>
      <c r="B139" s="218" t="s">
        <v>609</v>
      </c>
      <c r="C139" s="26"/>
      <c r="D139" s="26"/>
      <c r="E139" s="26"/>
      <c r="F139" s="49">
        <f t="shared" si="16"/>
        <v>15</v>
      </c>
      <c r="G139" s="49">
        <v>15</v>
      </c>
      <c r="H139" s="49"/>
      <c r="I139" s="26"/>
      <c r="J139" s="49"/>
      <c r="K139" s="49"/>
      <c r="L139" s="48"/>
      <c r="M139" s="49">
        <f t="shared" si="18"/>
        <v>13</v>
      </c>
      <c r="N139" s="49">
        <v>13</v>
      </c>
      <c r="O139" s="49"/>
      <c r="P139" s="49"/>
      <c r="Q139" s="49"/>
      <c r="R139" s="48"/>
      <c r="S139" s="48"/>
      <c r="T139" s="49">
        <f t="shared" si="21"/>
        <v>15</v>
      </c>
      <c r="U139" s="49">
        <v>15</v>
      </c>
      <c r="V139" s="49"/>
      <c r="W139" s="26"/>
      <c r="X139" s="49"/>
      <c r="Y139" s="26"/>
      <c r="Z139" s="26"/>
      <c r="AA139" s="49">
        <f t="shared" si="123"/>
        <v>0</v>
      </c>
      <c r="AB139" s="49">
        <f t="shared" si="124"/>
        <v>0</v>
      </c>
      <c r="AC139" s="49">
        <f t="shared" si="125"/>
        <v>0</v>
      </c>
      <c r="AD139" s="49">
        <f t="shared" si="126"/>
        <v>0</v>
      </c>
      <c r="AE139" s="49">
        <f t="shared" si="127"/>
        <v>0</v>
      </c>
      <c r="AF139" s="255"/>
      <c r="AG139" s="238"/>
    </row>
    <row r="140" spans="1:33" s="196" customFormat="1" ht="36" customHeight="1" x14ac:dyDescent="0.25">
      <c r="A140" s="217">
        <v>4</v>
      </c>
      <c r="B140" s="218" t="s">
        <v>610</v>
      </c>
      <c r="C140" s="26"/>
      <c r="D140" s="26"/>
      <c r="E140" s="26"/>
      <c r="F140" s="49">
        <f t="shared" si="16"/>
        <v>13</v>
      </c>
      <c r="G140" s="49">
        <v>13</v>
      </c>
      <c r="H140" s="49"/>
      <c r="I140" s="26"/>
      <c r="J140" s="49"/>
      <c r="K140" s="49"/>
      <c r="L140" s="48"/>
      <c r="M140" s="49">
        <f t="shared" si="18"/>
        <v>13</v>
      </c>
      <c r="N140" s="49">
        <v>13</v>
      </c>
      <c r="O140" s="49"/>
      <c r="P140" s="49"/>
      <c r="Q140" s="49"/>
      <c r="R140" s="48"/>
      <c r="S140" s="48"/>
      <c r="T140" s="49">
        <f t="shared" si="21"/>
        <v>13</v>
      </c>
      <c r="U140" s="49">
        <v>13</v>
      </c>
      <c r="V140" s="49"/>
      <c r="W140" s="26"/>
      <c r="X140" s="49"/>
      <c r="Y140" s="26"/>
      <c r="Z140" s="26"/>
      <c r="AA140" s="49">
        <f t="shared" si="123"/>
        <v>0</v>
      </c>
      <c r="AB140" s="49">
        <f t="shared" si="124"/>
        <v>0</v>
      </c>
      <c r="AC140" s="49">
        <f t="shared" si="125"/>
        <v>0</v>
      </c>
      <c r="AD140" s="49">
        <f t="shared" si="126"/>
        <v>0</v>
      </c>
      <c r="AE140" s="49">
        <f t="shared" si="127"/>
        <v>0</v>
      </c>
      <c r="AF140" s="255"/>
      <c r="AG140" s="238"/>
    </row>
    <row r="141" spans="1:33" s="196" customFormat="1" ht="36" customHeight="1" x14ac:dyDescent="0.25">
      <c r="A141" s="222">
        <v>5</v>
      </c>
      <c r="B141" s="218" t="s">
        <v>611</v>
      </c>
      <c r="C141" s="26"/>
      <c r="D141" s="26"/>
      <c r="E141" s="26"/>
      <c r="F141" s="49">
        <f t="shared" si="16"/>
        <v>17</v>
      </c>
      <c r="G141" s="49">
        <v>17</v>
      </c>
      <c r="H141" s="49"/>
      <c r="I141" s="26"/>
      <c r="J141" s="49"/>
      <c r="K141" s="49"/>
      <c r="L141" s="48"/>
      <c r="M141" s="49">
        <f t="shared" si="18"/>
        <v>13</v>
      </c>
      <c r="N141" s="49">
        <v>13</v>
      </c>
      <c r="O141" s="49"/>
      <c r="P141" s="49"/>
      <c r="Q141" s="49"/>
      <c r="R141" s="48"/>
      <c r="S141" s="48"/>
      <c r="T141" s="49">
        <f t="shared" si="21"/>
        <v>17</v>
      </c>
      <c r="U141" s="49">
        <v>17</v>
      </c>
      <c r="V141" s="49"/>
      <c r="W141" s="26"/>
      <c r="X141" s="49"/>
      <c r="Y141" s="26"/>
      <c r="Z141" s="26"/>
      <c r="AA141" s="49">
        <f t="shared" si="123"/>
        <v>0</v>
      </c>
      <c r="AB141" s="49">
        <f t="shared" si="124"/>
        <v>0</v>
      </c>
      <c r="AC141" s="49">
        <f t="shared" si="125"/>
        <v>0</v>
      </c>
      <c r="AD141" s="49">
        <f t="shared" si="126"/>
        <v>0</v>
      </c>
      <c r="AE141" s="49">
        <f t="shared" si="127"/>
        <v>0</v>
      </c>
      <c r="AF141" s="255"/>
      <c r="AG141" s="238"/>
    </row>
    <row r="142" spans="1:33" s="196" customFormat="1" ht="36" customHeight="1" x14ac:dyDescent="0.25">
      <c r="A142" s="217">
        <v>6</v>
      </c>
      <c r="B142" s="218" t="s">
        <v>612</v>
      </c>
      <c r="C142" s="26"/>
      <c r="D142" s="26"/>
      <c r="E142" s="26"/>
      <c r="F142" s="49">
        <f t="shared" si="16"/>
        <v>15</v>
      </c>
      <c r="G142" s="49">
        <v>15</v>
      </c>
      <c r="H142" s="49"/>
      <c r="I142" s="26"/>
      <c r="J142" s="49"/>
      <c r="K142" s="49"/>
      <c r="L142" s="48"/>
      <c r="M142" s="49">
        <f t="shared" si="18"/>
        <v>14</v>
      </c>
      <c r="N142" s="49">
        <v>14</v>
      </c>
      <c r="O142" s="49"/>
      <c r="P142" s="49"/>
      <c r="Q142" s="49"/>
      <c r="R142" s="48"/>
      <c r="S142" s="48"/>
      <c r="T142" s="49">
        <f t="shared" si="21"/>
        <v>15</v>
      </c>
      <c r="U142" s="49">
        <v>15</v>
      </c>
      <c r="V142" s="49"/>
      <c r="W142" s="26"/>
      <c r="X142" s="49"/>
      <c r="Y142" s="26"/>
      <c r="Z142" s="26"/>
      <c r="AA142" s="49">
        <f t="shared" si="123"/>
        <v>0</v>
      </c>
      <c r="AB142" s="49">
        <f t="shared" si="124"/>
        <v>0</v>
      </c>
      <c r="AC142" s="49">
        <f t="shared" si="125"/>
        <v>0</v>
      </c>
      <c r="AD142" s="49">
        <f t="shared" si="126"/>
        <v>0</v>
      </c>
      <c r="AE142" s="49">
        <f t="shared" si="127"/>
        <v>0</v>
      </c>
      <c r="AF142" s="255"/>
      <c r="AG142" s="238"/>
    </row>
    <row r="143" spans="1:33" s="196" customFormat="1" ht="36" customHeight="1" x14ac:dyDescent="0.25">
      <c r="A143" s="222">
        <v>7</v>
      </c>
      <c r="B143" s="218" t="s">
        <v>613</v>
      </c>
      <c r="C143" s="26"/>
      <c r="D143" s="26"/>
      <c r="E143" s="26"/>
      <c r="F143" s="49">
        <f t="shared" si="16"/>
        <v>17</v>
      </c>
      <c r="G143" s="49">
        <v>17</v>
      </c>
      <c r="H143" s="49"/>
      <c r="I143" s="26"/>
      <c r="J143" s="49"/>
      <c r="K143" s="49"/>
      <c r="L143" s="48"/>
      <c r="M143" s="49">
        <f t="shared" si="18"/>
        <v>17</v>
      </c>
      <c r="N143" s="49">
        <v>17</v>
      </c>
      <c r="O143" s="49"/>
      <c r="P143" s="49"/>
      <c r="Q143" s="49"/>
      <c r="R143" s="48"/>
      <c r="S143" s="48"/>
      <c r="T143" s="49">
        <f t="shared" si="21"/>
        <v>17</v>
      </c>
      <c r="U143" s="49">
        <v>17</v>
      </c>
      <c r="V143" s="49"/>
      <c r="W143" s="26"/>
      <c r="X143" s="49"/>
      <c r="Y143" s="26"/>
      <c r="Z143" s="26"/>
      <c r="AA143" s="49">
        <f t="shared" si="123"/>
        <v>0</v>
      </c>
      <c r="AB143" s="49">
        <f t="shared" si="124"/>
        <v>0</v>
      </c>
      <c r="AC143" s="49">
        <f t="shared" si="125"/>
        <v>0</v>
      </c>
      <c r="AD143" s="49">
        <f t="shared" si="126"/>
        <v>0</v>
      </c>
      <c r="AE143" s="49">
        <f t="shared" si="127"/>
        <v>0</v>
      </c>
      <c r="AF143" s="255"/>
      <c r="AG143" s="238"/>
    </row>
    <row r="144" spans="1:33" s="196" customFormat="1" ht="37.5" customHeight="1" x14ac:dyDescent="0.25">
      <c r="A144" s="217">
        <v>8</v>
      </c>
      <c r="B144" s="218" t="s">
        <v>614</v>
      </c>
      <c r="C144" s="26"/>
      <c r="D144" s="26"/>
      <c r="E144" s="26"/>
      <c r="F144" s="49">
        <f t="shared" si="16"/>
        <v>13</v>
      </c>
      <c r="G144" s="49">
        <v>13</v>
      </c>
      <c r="H144" s="49"/>
      <c r="I144" s="26"/>
      <c r="J144" s="49"/>
      <c r="K144" s="49"/>
      <c r="L144" s="48"/>
      <c r="M144" s="49">
        <f t="shared" si="18"/>
        <v>13</v>
      </c>
      <c r="N144" s="49">
        <v>13</v>
      </c>
      <c r="O144" s="49"/>
      <c r="P144" s="49"/>
      <c r="Q144" s="49"/>
      <c r="R144" s="48"/>
      <c r="S144" s="48"/>
      <c r="T144" s="49">
        <f t="shared" si="21"/>
        <v>13</v>
      </c>
      <c r="U144" s="49">
        <v>13</v>
      </c>
      <c r="V144" s="49"/>
      <c r="W144" s="26"/>
      <c r="X144" s="49"/>
      <c r="Y144" s="26"/>
      <c r="Z144" s="26"/>
      <c r="AA144" s="49">
        <f t="shared" si="123"/>
        <v>0</v>
      </c>
      <c r="AB144" s="49">
        <f t="shared" si="124"/>
        <v>0</v>
      </c>
      <c r="AC144" s="49">
        <f t="shared" si="125"/>
        <v>0</v>
      </c>
      <c r="AD144" s="49">
        <f t="shared" si="126"/>
        <v>0</v>
      </c>
      <c r="AE144" s="49">
        <f t="shared" si="127"/>
        <v>0</v>
      </c>
      <c r="AF144" s="255"/>
      <c r="AG144" s="238"/>
    </row>
    <row r="145" spans="1:33" s="196" customFormat="1" ht="37.5" customHeight="1" x14ac:dyDescent="0.25">
      <c r="A145" s="222">
        <v>9</v>
      </c>
      <c r="B145" s="218" t="s">
        <v>615</v>
      </c>
      <c r="C145" s="26"/>
      <c r="D145" s="26"/>
      <c r="E145" s="26"/>
      <c r="F145" s="49">
        <f t="shared" si="16"/>
        <v>15</v>
      </c>
      <c r="G145" s="49">
        <v>15</v>
      </c>
      <c r="H145" s="49"/>
      <c r="I145" s="26"/>
      <c r="J145" s="49"/>
      <c r="K145" s="49"/>
      <c r="L145" s="48"/>
      <c r="M145" s="49">
        <f t="shared" si="18"/>
        <v>13</v>
      </c>
      <c r="N145" s="49">
        <v>13</v>
      </c>
      <c r="O145" s="49"/>
      <c r="P145" s="49"/>
      <c r="Q145" s="49"/>
      <c r="R145" s="48"/>
      <c r="S145" s="48"/>
      <c r="T145" s="49">
        <f t="shared" si="21"/>
        <v>15</v>
      </c>
      <c r="U145" s="49">
        <v>15</v>
      </c>
      <c r="V145" s="49"/>
      <c r="W145" s="26"/>
      <c r="X145" s="49"/>
      <c r="Y145" s="26"/>
      <c r="Z145" s="26"/>
      <c r="AA145" s="49">
        <f t="shared" si="123"/>
        <v>0</v>
      </c>
      <c r="AB145" s="49">
        <f t="shared" si="124"/>
        <v>0</v>
      </c>
      <c r="AC145" s="49">
        <f t="shared" si="125"/>
        <v>0</v>
      </c>
      <c r="AD145" s="49">
        <f t="shared" si="126"/>
        <v>0</v>
      </c>
      <c r="AE145" s="49">
        <f t="shared" si="127"/>
        <v>0</v>
      </c>
      <c r="AF145" s="255"/>
      <c r="AG145" s="238"/>
    </row>
    <row r="146" spans="1:33" s="196" customFormat="1" ht="37.5" customHeight="1" x14ac:dyDescent="0.25">
      <c r="A146" s="217">
        <v>10</v>
      </c>
      <c r="B146" s="218" t="s">
        <v>616</v>
      </c>
      <c r="C146" s="26"/>
      <c r="D146" s="26"/>
      <c r="E146" s="26"/>
      <c r="F146" s="49">
        <f t="shared" si="16"/>
        <v>17</v>
      </c>
      <c r="G146" s="49">
        <v>17</v>
      </c>
      <c r="H146" s="49"/>
      <c r="I146" s="26"/>
      <c r="J146" s="49"/>
      <c r="K146" s="49"/>
      <c r="L146" s="48"/>
      <c r="M146" s="49">
        <f t="shared" si="18"/>
        <v>17</v>
      </c>
      <c r="N146" s="49">
        <v>17</v>
      </c>
      <c r="O146" s="49"/>
      <c r="P146" s="49"/>
      <c r="Q146" s="49"/>
      <c r="R146" s="48"/>
      <c r="S146" s="48"/>
      <c r="T146" s="49">
        <f t="shared" si="21"/>
        <v>17</v>
      </c>
      <c r="U146" s="49">
        <v>17</v>
      </c>
      <c r="V146" s="49"/>
      <c r="W146" s="26"/>
      <c r="X146" s="49"/>
      <c r="Y146" s="26"/>
      <c r="Z146" s="26"/>
      <c r="AA146" s="49">
        <f t="shared" si="123"/>
        <v>0</v>
      </c>
      <c r="AB146" s="49">
        <f t="shared" si="124"/>
        <v>0</v>
      </c>
      <c r="AC146" s="49">
        <f t="shared" si="125"/>
        <v>0</v>
      </c>
      <c r="AD146" s="49">
        <f t="shared" si="126"/>
        <v>0</v>
      </c>
      <c r="AE146" s="49">
        <f t="shared" si="127"/>
        <v>0</v>
      </c>
      <c r="AF146" s="255"/>
      <c r="AG146" s="238"/>
    </row>
    <row r="147" spans="1:33" s="196" customFormat="1" ht="37.5" customHeight="1" x14ac:dyDescent="0.25">
      <c r="A147" s="222">
        <v>11</v>
      </c>
      <c r="B147" s="218" t="s">
        <v>617</v>
      </c>
      <c r="C147" s="26"/>
      <c r="D147" s="26"/>
      <c r="E147" s="26"/>
      <c r="F147" s="49">
        <f t="shared" si="16"/>
        <v>17</v>
      </c>
      <c r="G147" s="49">
        <v>17</v>
      </c>
      <c r="H147" s="49"/>
      <c r="I147" s="26"/>
      <c r="J147" s="49"/>
      <c r="K147" s="49"/>
      <c r="L147" s="48"/>
      <c r="M147" s="49">
        <f t="shared" si="18"/>
        <v>16</v>
      </c>
      <c r="N147" s="49">
        <v>16</v>
      </c>
      <c r="O147" s="49"/>
      <c r="P147" s="49"/>
      <c r="Q147" s="49"/>
      <c r="R147" s="48"/>
      <c r="S147" s="48"/>
      <c r="T147" s="49">
        <f t="shared" si="21"/>
        <v>17</v>
      </c>
      <c r="U147" s="49">
        <v>17</v>
      </c>
      <c r="V147" s="49"/>
      <c r="W147" s="26"/>
      <c r="X147" s="49"/>
      <c r="Y147" s="26"/>
      <c r="Z147" s="26"/>
      <c r="AA147" s="49">
        <f t="shared" si="123"/>
        <v>0</v>
      </c>
      <c r="AB147" s="49">
        <f t="shared" si="124"/>
        <v>0</v>
      </c>
      <c r="AC147" s="49">
        <f t="shared" si="125"/>
        <v>0</v>
      </c>
      <c r="AD147" s="49">
        <f t="shared" si="126"/>
        <v>0</v>
      </c>
      <c r="AE147" s="49">
        <f t="shared" si="127"/>
        <v>0</v>
      </c>
      <c r="AF147" s="255"/>
      <c r="AG147" s="238"/>
    </row>
    <row r="148" spans="1:33" s="196" customFormat="1" ht="37.5" customHeight="1" x14ac:dyDescent="0.25">
      <c r="A148" s="217">
        <v>12</v>
      </c>
      <c r="B148" s="218" t="s">
        <v>618</v>
      </c>
      <c r="C148" s="26"/>
      <c r="D148" s="26"/>
      <c r="E148" s="26"/>
      <c r="F148" s="49">
        <f t="shared" si="16"/>
        <v>11</v>
      </c>
      <c r="G148" s="49">
        <v>11</v>
      </c>
      <c r="H148" s="49"/>
      <c r="I148" s="26"/>
      <c r="J148" s="49"/>
      <c r="K148" s="49"/>
      <c r="L148" s="48"/>
      <c r="M148" s="49">
        <f t="shared" si="18"/>
        <v>11</v>
      </c>
      <c r="N148" s="49">
        <v>11</v>
      </c>
      <c r="O148" s="49"/>
      <c r="P148" s="49"/>
      <c r="Q148" s="49"/>
      <c r="R148" s="48"/>
      <c r="S148" s="48"/>
      <c r="T148" s="49">
        <f t="shared" si="21"/>
        <v>11</v>
      </c>
      <c r="U148" s="49">
        <v>11</v>
      </c>
      <c r="V148" s="49"/>
      <c r="W148" s="26"/>
      <c r="X148" s="49"/>
      <c r="Y148" s="26"/>
      <c r="Z148" s="26"/>
      <c r="AA148" s="49">
        <f t="shared" si="123"/>
        <v>0</v>
      </c>
      <c r="AB148" s="49">
        <f t="shared" si="124"/>
        <v>0</v>
      </c>
      <c r="AC148" s="49">
        <f t="shared" si="125"/>
        <v>0</v>
      </c>
      <c r="AD148" s="49">
        <f t="shared" si="126"/>
        <v>0</v>
      </c>
      <c r="AE148" s="49">
        <f t="shared" si="127"/>
        <v>0</v>
      </c>
      <c r="AF148" s="255"/>
      <c r="AG148" s="238"/>
    </row>
    <row r="149" spans="1:33" s="196" customFormat="1" ht="37.5" customHeight="1" x14ac:dyDescent="0.25">
      <c r="A149" s="222">
        <v>13</v>
      </c>
      <c r="B149" s="218" t="s">
        <v>619</v>
      </c>
      <c r="C149" s="26"/>
      <c r="D149" s="26"/>
      <c r="E149" s="26"/>
      <c r="F149" s="49">
        <f t="shared" si="16"/>
        <v>11</v>
      </c>
      <c r="G149" s="49">
        <v>11</v>
      </c>
      <c r="H149" s="49"/>
      <c r="I149" s="26"/>
      <c r="J149" s="49"/>
      <c r="K149" s="49"/>
      <c r="L149" s="48"/>
      <c r="M149" s="49">
        <f t="shared" si="18"/>
        <v>11</v>
      </c>
      <c r="N149" s="49">
        <v>11</v>
      </c>
      <c r="O149" s="49"/>
      <c r="P149" s="49"/>
      <c r="Q149" s="49"/>
      <c r="R149" s="48"/>
      <c r="S149" s="48"/>
      <c r="T149" s="49">
        <f t="shared" si="21"/>
        <v>11</v>
      </c>
      <c r="U149" s="49">
        <v>11</v>
      </c>
      <c r="V149" s="49"/>
      <c r="W149" s="26"/>
      <c r="X149" s="49"/>
      <c r="Y149" s="26"/>
      <c r="Z149" s="26"/>
      <c r="AA149" s="49">
        <f t="shared" si="123"/>
        <v>0</v>
      </c>
      <c r="AB149" s="49">
        <f t="shared" si="124"/>
        <v>0</v>
      </c>
      <c r="AC149" s="49">
        <f t="shared" si="125"/>
        <v>0</v>
      </c>
      <c r="AD149" s="49">
        <f t="shared" si="126"/>
        <v>0</v>
      </c>
      <c r="AE149" s="49">
        <f t="shared" si="127"/>
        <v>0</v>
      </c>
      <c r="AF149" s="255"/>
      <c r="AG149" s="238"/>
    </row>
    <row r="150" spans="1:33" customFormat="1" ht="37.5" customHeight="1" x14ac:dyDescent="0.25">
      <c r="A150" s="217">
        <v>14</v>
      </c>
      <c r="B150" s="218" t="s">
        <v>243</v>
      </c>
      <c r="C150" s="26" t="s">
        <v>70</v>
      </c>
      <c r="D150" s="26" t="s">
        <v>231</v>
      </c>
      <c r="E150" s="26" t="s">
        <v>135</v>
      </c>
      <c r="F150" s="49">
        <f>SUM(G150:I150)</f>
        <v>4</v>
      </c>
      <c r="G150" s="49">
        <v>4</v>
      </c>
      <c r="H150" s="49"/>
      <c r="I150" s="26"/>
      <c r="J150" s="49">
        <f>SUM(K150:L150)</f>
        <v>0</v>
      </c>
      <c r="K150" s="49"/>
      <c r="L150" s="48"/>
      <c r="M150" s="49">
        <f t="shared" ref="M150" si="128">SUM(N150:P150)</f>
        <v>4</v>
      </c>
      <c r="N150" s="49">
        <v>4</v>
      </c>
      <c r="O150" s="49"/>
      <c r="P150" s="49"/>
      <c r="Q150" s="49">
        <f>SUM(R150:S150)</f>
        <v>0</v>
      </c>
      <c r="R150" s="48"/>
      <c r="S150" s="48"/>
      <c r="T150" s="49"/>
      <c r="U150" s="49"/>
      <c r="V150" s="49"/>
      <c r="W150" s="26"/>
      <c r="X150" s="49"/>
      <c r="Y150" s="26"/>
      <c r="Z150" s="26"/>
      <c r="AA150" s="49">
        <f>SUM(AB150:AD150)</f>
        <v>-4</v>
      </c>
      <c r="AB150" s="49">
        <f>U150-G150</f>
        <v>-4</v>
      </c>
      <c r="AC150" s="49">
        <f>V150-H150</f>
        <v>0</v>
      </c>
      <c r="AD150" s="49">
        <f>W150-I150</f>
        <v>0</v>
      </c>
      <c r="AE150" s="49">
        <f>X150-J150</f>
        <v>0</v>
      </c>
      <c r="AF150" s="255" t="s">
        <v>515</v>
      </c>
    </row>
    <row r="151" spans="1:33" s="185" customFormat="1" ht="37.5" customHeight="1" x14ac:dyDescent="0.25">
      <c r="A151" s="183" t="s">
        <v>606</v>
      </c>
      <c r="B151" s="184" t="s">
        <v>119</v>
      </c>
      <c r="C151" s="80"/>
      <c r="D151" s="80"/>
      <c r="E151" s="80"/>
      <c r="F151" s="80">
        <f>SUM(F152:F195)</f>
        <v>687</v>
      </c>
      <c r="G151" s="80">
        <f t="shared" ref="G151:AE151" si="129">SUM(G152:G195)</f>
        <v>647</v>
      </c>
      <c r="H151" s="80">
        <f t="shared" si="129"/>
        <v>0</v>
      </c>
      <c r="I151" s="80">
        <f t="shared" si="129"/>
        <v>40</v>
      </c>
      <c r="J151" s="80">
        <f t="shared" si="129"/>
        <v>63</v>
      </c>
      <c r="K151" s="80">
        <f t="shared" si="129"/>
        <v>62</v>
      </c>
      <c r="L151" s="80">
        <f t="shared" si="129"/>
        <v>1</v>
      </c>
      <c r="M151" s="80">
        <f t="shared" si="129"/>
        <v>570</v>
      </c>
      <c r="N151" s="80">
        <f t="shared" si="129"/>
        <v>538</v>
      </c>
      <c r="O151" s="80">
        <f t="shared" si="129"/>
        <v>0</v>
      </c>
      <c r="P151" s="80">
        <f t="shared" si="129"/>
        <v>32</v>
      </c>
      <c r="Q151" s="80">
        <f t="shared" si="129"/>
        <v>29</v>
      </c>
      <c r="R151" s="80">
        <f t="shared" si="129"/>
        <v>28</v>
      </c>
      <c r="S151" s="80">
        <f t="shared" si="129"/>
        <v>1</v>
      </c>
      <c r="T151" s="80">
        <f t="shared" si="129"/>
        <v>685</v>
      </c>
      <c r="U151" s="80">
        <f t="shared" si="129"/>
        <v>645</v>
      </c>
      <c r="V151" s="80">
        <f t="shared" si="129"/>
        <v>0</v>
      </c>
      <c r="W151" s="80">
        <f t="shared" si="129"/>
        <v>40</v>
      </c>
      <c r="X151" s="80">
        <f t="shared" si="129"/>
        <v>52</v>
      </c>
      <c r="Y151" s="80">
        <f t="shared" si="129"/>
        <v>51</v>
      </c>
      <c r="Z151" s="80">
        <f t="shared" si="129"/>
        <v>1</v>
      </c>
      <c r="AA151" s="80">
        <f t="shared" si="129"/>
        <v>-2</v>
      </c>
      <c r="AB151" s="80">
        <f t="shared" si="129"/>
        <v>-2</v>
      </c>
      <c r="AC151" s="80">
        <f t="shared" si="129"/>
        <v>0</v>
      </c>
      <c r="AD151" s="80">
        <f t="shared" si="129"/>
        <v>0</v>
      </c>
      <c r="AE151" s="80">
        <f t="shared" si="129"/>
        <v>2</v>
      </c>
      <c r="AF151" s="248"/>
      <c r="AG151" s="231"/>
    </row>
    <row r="152" spans="1:33" customFormat="1" ht="53.25" customHeight="1" x14ac:dyDescent="0.25">
      <c r="A152" s="193">
        <v>1</v>
      </c>
      <c r="B152" s="190" t="s">
        <v>164</v>
      </c>
      <c r="C152" s="49"/>
      <c r="D152" s="49"/>
      <c r="E152" s="49" t="s">
        <v>163</v>
      </c>
      <c r="F152" s="49">
        <f t="shared" ref="F152" si="130">SUM(G152:I152)</f>
        <v>5</v>
      </c>
      <c r="G152" s="49">
        <v>5</v>
      </c>
      <c r="H152" s="49"/>
      <c r="I152" s="26"/>
      <c r="J152" s="49">
        <f t="shared" ref="J152" si="131">SUM(K152:L152)</f>
        <v>13</v>
      </c>
      <c r="K152" s="26">
        <v>13</v>
      </c>
      <c r="L152" s="26"/>
      <c r="M152" s="49">
        <f>SUM(N152:P152)</f>
        <v>5</v>
      </c>
      <c r="N152" s="49">
        <v>5</v>
      </c>
      <c r="O152" s="49"/>
      <c r="P152" s="49"/>
      <c r="Q152" s="49">
        <f t="shared" ref="Q152" si="132">SUM(R152:S152)</f>
        <v>13</v>
      </c>
      <c r="R152" s="26">
        <v>13</v>
      </c>
      <c r="S152" s="26"/>
      <c r="T152" s="49"/>
      <c r="U152" s="49"/>
      <c r="V152" s="49"/>
      <c r="W152" s="26"/>
      <c r="X152" s="49"/>
      <c r="Y152" s="26"/>
      <c r="Z152" s="26"/>
      <c r="AA152" s="49">
        <f t="shared" ref="AA152" si="133">SUM(AB152:AD152)</f>
        <v>-5</v>
      </c>
      <c r="AB152" s="49">
        <f t="shared" ref="AB152:AD152" si="134">U152-G152</f>
        <v>-5</v>
      </c>
      <c r="AC152" s="49">
        <f t="shared" si="134"/>
        <v>0</v>
      </c>
      <c r="AD152" s="49">
        <f t="shared" si="134"/>
        <v>0</v>
      </c>
      <c r="AE152" s="49">
        <v>0</v>
      </c>
      <c r="AF152" s="250"/>
    </row>
    <row r="153" spans="1:33" s="50" customFormat="1" ht="31.5" customHeight="1" x14ac:dyDescent="0.25">
      <c r="A153" s="193">
        <v>2</v>
      </c>
      <c r="B153" s="27" t="s">
        <v>765</v>
      </c>
      <c r="C153" s="47"/>
      <c r="D153" s="47"/>
      <c r="E153" s="47"/>
      <c r="F153" s="49">
        <f t="shared" si="16"/>
        <v>9</v>
      </c>
      <c r="G153" s="49">
        <v>6</v>
      </c>
      <c r="H153" s="49"/>
      <c r="I153" s="47">
        <v>3</v>
      </c>
      <c r="J153" s="49"/>
      <c r="K153" s="47"/>
      <c r="L153" s="47"/>
      <c r="M153" s="49">
        <f t="shared" si="18"/>
        <v>7</v>
      </c>
      <c r="N153" s="49">
        <v>5</v>
      </c>
      <c r="O153" s="49"/>
      <c r="P153" s="49">
        <v>2</v>
      </c>
      <c r="Q153" s="49"/>
      <c r="R153" s="47"/>
      <c r="S153" s="47"/>
      <c r="T153" s="49">
        <f t="shared" si="21"/>
        <v>15</v>
      </c>
      <c r="U153" s="49">
        <v>12</v>
      </c>
      <c r="V153" s="49"/>
      <c r="W153" s="47">
        <v>3</v>
      </c>
      <c r="X153" s="49"/>
      <c r="Y153" s="47"/>
      <c r="Z153" s="47"/>
      <c r="AA153" s="49">
        <f t="shared" ref="AA153" si="135">SUM(AB153:AD153)</f>
        <v>6</v>
      </c>
      <c r="AB153" s="49">
        <f t="shared" ref="AB153" si="136">U153-G153</f>
        <v>6</v>
      </c>
      <c r="AC153" s="49">
        <f t="shared" ref="AC153" si="137">V153-H153</f>
        <v>0</v>
      </c>
      <c r="AD153" s="49">
        <f t="shared" ref="AD153" si="138">W153-I153</f>
        <v>0</v>
      </c>
      <c r="AE153" s="49">
        <f t="shared" ref="AE153" si="139">X153-J153</f>
        <v>0</v>
      </c>
      <c r="AF153" s="251"/>
      <c r="AG153" s="234"/>
    </row>
    <row r="154" spans="1:33" s="50" customFormat="1" ht="36" customHeight="1" x14ac:dyDescent="0.25">
      <c r="A154" s="193">
        <v>3</v>
      </c>
      <c r="B154" s="27" t="s">
        <v>26</v>
      </c>
      <c r="C154" s="47" t="s">
        <v>70</v>
      </c>
      <c r="D154" s="47" t="s">
        <v>70</v>
      </c>
      <c r="E154" s="47" t="s">
        <v>509</v>
      </c>
      <c r="F154" s="49">
        <f t="shared" si="16"/>
        <v>12</v>
      </c>
      <c r="G154" s="49">
        <v>10</v>
      </c>
      <c r="H154" s="49"/>
      <c r="I154" s="47">
        <v>2</v>
      </c>
      <c r="J154" s="49">
        <f t="shared" si="17"/>
        <v>0</v>
      </c>
      <c r="K154" s="49"/>
      <c r="L154" s="47"/>
      <c r="M154" s="49">
        <f t="shared" si="18"/>
        <v>10</v>
      </c>
      <c r="N154" s="49">
        <v>8</v>
      </c>
      <c r="O154" s="49"/>
      <c r="P154" s="49">
        <v>2</v>
      </c>
      <c r="Q154" s="49">
        <f t="shared" si="20"/>
        <v>0</v>
      </c>
      <c r="R154" s="47"/>
      <c r="S154" s="47"/>
      <c r="T154" s="49">
        <f t="shared" si="21"/>
        <v>10</v>
      </c>
      <c r="U154" s="49">
        <v>8</v>
      </c>
      <c r="V154" s="49"/>
      <c r="W154" s="47">
        <v>2</v>
      </c>
      <c r="X154" s="49">
        <f t="shared" si="22"/>
        <v>0</v>
      </c>
      <c r="Y154" s="47"/>
      <c r="Z154" s="47"/>
      <c r="AA154" s="49">
        <f t="shared" si="23"/>
        <v>-2</v>
      </c>
      <c r="AB154" s="49">
        <f t="shared" si="24"/>
        <v>-2</v>
      </c>
      <c r="AC154" s="49">
        <f t="shared" si="25"/>
        <v>0</v>
      </c>
      <c r="AD154" s="49">
        <f t="shared" si="89"/>
        <v>0</v>
      </c>
      <c r="AE154" s="49">
        <f t="shared" si="90"/>
        <v>0</v>
      </c>
      <c r="AF154" s="251"/>
      <c r="AG154" s="234" t="s">
        <v>530</v>
      </c>
    </row>
    <row r="155" spans="1:33" s="224" customFormat="1" ht="27" customHeight="1" x14ac:dyDescent="0.25">
      <c r="A155" s="193">
        <v>4</v>
      </c>
      <c r="B155" s="27" t="s">
        <v>510</v>
      </c>
      <c r="C155" s="223" t="s">
        <v>70</v>
      </c>
      <c r="D155" s="223" t="s">
        <v>512</v>
      </c>
      <c r="E155" s="223" t="s">
        <v>509</v>
      </c>
      <c r="F155" s="49">
        <f t="shared" si="16"/>
        <v>8</v>
      </c>
      <c r="G155" s="49">
        <v>8</v>
      </c>
      <c r="H155" s="49"/>
      <c r="I155" s="26"/>
      <c r="J155" s="49">
        <f t="shared" si="17"/>
        <v>0</v>
      </c>
      <c r="K155" s="192"/>
      <c r="L155" s="26"/>
      <c r="M155" s="49">
        <f t="shared" si="18"/>
        <v>7</v>
      </c>
      <c r="N155" s="49">
        <v>7</v>
      </c>
      <c r="O155" s="49"/>
      <c r="P155" s="49"/>
      <c r="Q155" s="49">
        <f t="shared" si="20"/>
        <v>0</v>
      </c>
      <c r="R155" s="192"/>
      <c r="S155" s="192"/>
      <c r="T155" s="49">
        <f t="shared" si="21"/>
        <v>7</v>
      </c>
      <c r="U155" s="49">
        <v>7</v>
      </c>
      <c r="V155" s="49"/>
      <c r="W155" s="26"/>
      <c r="X155" s="49">
        <f t="shared" si="22"/>
        <v>0</v>
      </c>
      <c r="Y155" s="192"/>
      <c r="Z155" s="192"/>
      <c r="AA155" s="49">
        <f t="shared" si="23"/>
        <v>-1</v>
      </c>
      <c r="AB155" s="49">
        <f t="shared" si="24"/>
        <v>-1</v>
      </c>
      <c r="AC155" s="49">
        <f t="shared" si="25"/>
        <v>0</v>
      </c>
      <c r="AD155" s="49">
        <f t="shared" si="89"/>
        <v>0</v>
      </c>
      <c r="AE155" s="49">
        <f t="shared" si="90"/>
        <v>0</v>
      </c>
      <c r="AF155" s="250"/>
      <c r="AG155" s="244"/>
    </row>
    <row r="156" spans="1:33" s="224" customFormat="1" ht="27" customHeight="1" x14ac:dyDescent="0.25">
      <c r="A156" s="193">
        <v>5</v>
      </c>
      <c r="B156" s="27" t="s">
        <v>511</v>
      </c>
      <c r="C156" s="223" t="s">
        <v>70</v>
      </c>
      <c r="D156" s="223"/>
      <c r="E156" s="49" t="s">
        <v>509</v>
      </c>
      <c r="F156" s="49">
        <f t="shared" si="16"/>
        <v>4</v>
      </c>
      <c r="G156" s="49">
        <v>4</v>
      </c>
      <c r="H156" s="49"/>
      <c r="I156" s="26"/>
      <c r="J156" s="49">
        <f t="shared" si="17"/>
        <v>0</v>
      </c>
      <c r="K156" s="192"/>
      <c r="L156" s="192"/>
      <c r="M156" s="49">
        <f t="shared" si="18"/>
        <v>4</v>
      </c>
      <c r="N156" s="49">
        <v>4</v>
      </c>
      <c r="O156" s="49"/>
      <c r="P156" s="49"/>
      <c r="Q156" s="49"/>
      <c r="R156" s="192"/>
      <c r="S156" s="192"/>
      <c r="T156" s="49">
        <f t="shared" si="21"/>
        <v>4</v>
      </c>
      <c r="U156" s="49">
        <v>4</v>
      </c>
      <c r="V156" s="49"/>
      <c r="W156" s="26"/>
      <c r="X156" s="49">
        <f t="shared" si="22"/>
        <v>0</v>
      </c>
      <c r="Y156" s="192"/>
      <c r="Z156" s="192"/>
      <c r="AA156" s="49">
        <f t="shared" si="23"/>
        <v>0</v>
      </c>
      <c r="AB156" s="49">
        <f t="shared" si="24"/>
        <v>0</v>
      </c>
      <c r="AC156" s="49">
        <f t="shared" si="25"/>
        <v>0</v>
      </c>
      <c r="AD156" s="49">
        <f t="shared" si="89"/>
        <v>0</v>
      </c>
      <c r="AE156" s="49">
        <f t="shared" si="90"/>
        <v>0</v>
      </c>
      <c r="AF156" s="250"/>
      <c r="AG156" s="244"/>
    </row>
    <row r="157" spans="1:33" s="224" customFormat="1" ht="36.75" customHeight="1" x14ac:dyDescent="0.25">
      <c r="A157" s="193">
        <v>6</v>
      </c>
      <c r="B157" s="27" t="s">
        <v>373</v>
      </c>
      <c r="C157" s="223" t="s">
        <v>70</v>
      </c>
      <c r="D157" s="225" t="s">
        <v>27</v>
      </c>
      <c r="E157" s="49" t="s">
        <v>509</v>
      </c>
      <c r="F157" s="49">
        <f t="shared" si="16"/>
        <v>2</v>
      </c>
      <c r="G157" s="49">
        <v>2</v>
      </c>
      <c r="H157" s="49"/>
      <c r="I157" s="26"/>
      <c r="J157" s="49">
        <f t="shared" si="17"/>
        <v>0</v>
      </c>
      <c r="K157" s="192"/>
      <c r="L157" s="192"/>
      <c r="M157" s="49">
        <f t="shared" si="18"/>
        <v>2</v>
      </c>
      <c r="N157" s="49">
        <v>2</v>
      </c>
      <c r="O157" s="49"/>
      <c r="P157" s="49"/>
      <c r="Q157" s="49"/>
      <c r="R157" s="192"/>
      <c r="S157" s="192"/>
      <c r="T157" s="49">
        <f t="shared" si="21"/>
        <v>2</v>
      </c>
      <c r="U157" s="49">
        <v>2</v>
      </c>
      <c r="V157" s="49"/>
      <c r="W157" s="26"/>
      <c r="X157" s="49">
        <f t="shared" si="22"/>
        <v>0</v>
      </c>
      <c r="Y157" s="192"/>
      <c r="Z157" s="192"/>
      <c r="AA157" s="49">
        <f t="shared" si="23"/>
        <v>0</v>
      </c>
      <c r="AB157" s="49">
        <f t="shared" si="24"/>
        <v>0</v>
      </c>
      <c r="AC157" s="49">
        <f t="shared" si="25"/>
        <v>0</v>
      </c>
      <c r="AD157" s="49">
        <f t="shared" si="89"/>
        <v>0</v>
      </c>
      <c r="AE157" s="49">
        <f t="shared" si="90"/>
        <v>0</v>
      </c>
      <c r="AF157" s="250"/>
      <c r="AG157" s="244"/>
    </row>
    <row r="158" spans="1:33" s="224" customFormat="1" ht="30" customHeight="1" x14ac:dyDescent="0.25">
      <c r="A158" s="193">
        <v>7</v>
      </c>
      <c r="B158" s="27" t="s">
        <v>374</v>
      </c>
      <c r="C158" s="223" t="s">
        <v>70</v>
      </c>
      <c r="D158" s="225" t="s">
        <v>27</v>
      </c>
      <c r="E158" s="49" t="s">
        <v>509</v>
      </c>
      <c r="F158" s="49">
        <f t="shared" ref="F158:F194" si="140">SUM(G158:I158)</f>
        <v>42</v>
      </c>
      <c r="G158" s="49">
        <v>41</v>
      </c>
      <c r="H158" s="49"/>
      <c r="I158" s="26">
        <v>1</v>
      </c>
      <c r="J158" s="49">
        <f t="shared" ref="J158:J191" si="141">SUM(K158:L158)</f>
        <v>0</v>
      </c>
      <c r="K158" s="192">
        <v>0</v>
      </c>
      <c r="L158" s="192"/>
      <c r="M158" s="49">
        <f t="shared" ref="M158:M194" si="142">SUM(N158:P158)</f>
        <v>37</v>
      </c>
      <c r="N158" s="49">
        <v>35</v>
      </c>
      <c r="O158" s="49"/>
      <c r="P158" s="49">
        <v>2</v>
      </c>
      <c r="Q158" s="49"/>
      <c r="R158" s="192"/>
      <c r="S158" s="192"/>
      <c r="T158" s="49">
        <f t="shared" ref="T158:T194" si="143">SUM(U158:W158)</f>
        <v>41</v>
      </c>
      <c r="U158" s="49">
        <v>40</v>
      </c>
      <c r="V158" s="49"/>
      <c r="W158" s="26">
        <v>1</v>
      </c>
      <c r="X158" s="49">
        <f t="shared" ref="X158:X194" si="144">SUM(Y158:Z158)</f>
        <v>0</v>
      </c>
      <c r="Y158" s="192"/>
      <c r="Z158" s="192"/>
      <c r="AA158" s="49">
        <f t="shared" ref="AA158:AA184" si="145">SUM(AB158:AD158)</f>
        <v>-1</v>
      </c>
      <c r="AB158" s="49">
        <f t="shared" ref="AB158:AB184" si="146">U158-G158</f>
        <v>-1</v>
      </c>
      <c r="AC158" s="49">
        <f t="shared" ref="AC158:AC184" si="147">V158-H158</f>
        <v>0</v>
      </c>
      <c r="AD158" s="49">
        <f t="shared" ref="AD158:AD184" si="148">W158-I158</f>
        <v>0</v>
      </c>
      <c r="AE158" s="49">
        <f t="shared" ref="AE158:AE184" si="149">X158-J158</f>
        <v>0</v>
      </c>
      <c r="AF158" s="250"/>
      <c r="AG158" s="244"/>
    </row>
    <row r="159" spans="1:33" s="224" customFormat="1" ht="55.5" customHeight="1" x14ac:dyDescent="0.25">
      <c r="A159" s="193">
        <v>8</v>
      </c>
      <c r="B159" s="27" t="s">
        <v>375</v>
      </c>
      <c r="C159" s="223" t="s">
        <v>70</v>
      </c>
      <c r="D159" s="225" t="s">
        <v>27</v>
      </c>
      <c r="E159" s="49" t="s">
        <v>513</v>
      </c>
      <c r="F159" s="49">
        <f t="shared" si="140"/>
        <v>20</v>
      </c>
      <c r="G159" s="49">
        <v>20</v>
      </c>
      <c r="H159" s="49"/>
      <c r="I159" s="26">
        <v>0</v>
      </c>
      <c r="J159" s="49">
        <f t="shared" si="141"/>
        <v>29</v>
      </c>
      <c r="K159" s="192">
        <v>29</v>
      </c>
      <c r="L159" s="192"/>
      <c r="M159" s="49">
        <f t="shared" si="142"/>
        <v>20</v>
      </c>
      <c r="N159" s="49">
        <v>20</v>
      </c>
      <c r="O159" s="49"/>
      <c r="P159" s="49"/>
      <c r="Q159" s="49">
        <f t="shared" ref="Q159:Q191" si="150">SUM(R159:S159)</f>
        <v>4</v>
      </c>
      <c r="R159" s="192">
        <v>4</v>
      </c>
      <c r="S159" s="192"/>
      <c r="T159" s="49">
        <f t="shared" si="143"/>
        <v>17</v>
      </c>
      <c r="U159" s="49">
        <v>17</v>
      </c>
      <c r="V159" s="49"/>
      <c r="W159" s="26"/>
      <c r="X159" s="49">
        <f t="shared" si="144"/>
        <v>32</v>
      </c>
      <c r="Y159" s="192">
        <v>32</v>
      </c>
      <c r="Z159" s="192"/>
      <c r="AA159" s="49">
        <f t="shared" si="145"/>
        <v>-3</v>
      </c>
      <c r="AB159" s="49">
        <f t="shared" si="146"/>
        <v>-3</v>
      </c>
      <c r="AC159" s="49">
        <f t="shared" si="147"/>
        <v>0</v>
      </c>
      <c r="AD159" s="49">
        <f t="shared" si="148"/>
        <v>0</v>
      </c>
      <c r="AE159" s="49">
        <f t="shared" si="149"/>
        <v>3</v>
      </c>
      <c r="AF159" s="250"/>
      <c r="AG159" s="244"/>
    </row>
    <row r="160" spans="1:33" s="224" customFormat="1" ht="42" customHeight="1" x14ac:dyDescent="0.25">
      <c r="A160" s="193">
        <v>9</v>
      </c>
      <c r="B160" s="27" t="s">
        <v>376</v>
      </c>
      <c r="C160" s="223" t="s">
        <v>70</v>
      </c>
      <c r="D160" s="225" t="s">
        <v>27</v>
      </c>
      <c r="E160" s="223" t="s">
        <v>509</v>
      </c>
      <c r="F160" s="49">
        <f t="shared" si="140"/>
        <v>9</v>
      </c>
      <c r="G160" s="49">
        <v>8</v>
      </c>
      <c r="H160" s="49"/>
      <c r="I160" s="26">
        <v>1</v>
      </c>
      <c r="J160" s="49">
        <f t="shared" si="141"/>
        <v>0</v>
      </c>
      <c r="K160" s="192"/>
      <c r="L160" s="192"/>
      <c r="M160" s="49">
        <f t="shared" si="142"/>
        <v>7</v>
      </c>
      <c r="N160" s="49">
        <v>7</v>
      </c>
      <c r="O160" s="49"/>
      <c r="P160" s="49"/>
      <c r="Q160" s="49">
        <f t="shared" si="150"/>
        <v>0</v>
      </c>
      <c r="R160" s="192"/>
      <c r="S160" s="192"/>
      <c r="T160" s="49">
        <f t="shared" si="143"/>
        <v>9</v>
      </c>
      <c r="U160" s="49">
        <v>8</v>
      </c>
      <c r="V160" s="49"/>
      <c r="W160" s="26">
        <v>1</v>
      </c>
      <c r="X160" s="49">
        <f t="shared" si="144"/>
        <v>0</v>
      </c>
      <c r="Y160" s="192"/>
      <c r="Z160" s="192"/>
      <c r="AA160" s="49">
        <f t="shared" si="145"/>
        <v>0</v>
      </c>
      <c r="AB160" s="49">
        <f t="shared" si="146"/>
        <v>0</v>
      </c>
      <c r="AC160" s="49">
        <f t="shared" si="147"/>
        <v>0</v>
      </c>
      <c r="AD160" s="49">
        <f t="shared" si="148"/>
        <v>0</v>
      </c>
      <c r="AE160" s="49">
        <f t="shared" si="149"/>
        <v>0</v>
      </c>
      <c r="AF160" s="250"/>
      <c r="AG160" s="244"/>
    </row>
    <row r="161" spans="1:33" s="224" customFormat="1" ht="39.75" customHeight="1" x14ac:dyDescent="0.25">
      <c r="A161" s="193">
        <v>10</v>
      </c>
      <c r="B161" s="27" t="s">
        <v>377</v>
      </c>
      <c r="C161" s="223" t="s">
        <v>70</v>
      </c>
      <c r="D161" s="225" t="s">
        <v>27</v>
      </c>
      <c r="E161" s="223" t="s">
        <v>509</v>
      </c>
      <c r="F161" s="49">
        <f t="shared" si="140"/>
        <v>10</v>
      </c>
      <c r="G161" s="49">
        <v>8</v>
      </c>
      <c r="H161" s="49"/>
      <c r="I161" s="26">
        <v>2</v>
      </c>
      <c r="J161" s="49">
        <f t="shared" si="141"/>
        <v>0</v>
      </c>
      <c r="K161" s="192"/>
      <c r="L161" s="192"/>
      <c r="M161" s="49">
        <f t="shared" si="142"/>
        <v>4</v>
      </c>
      <c r="N161" s="49">
        <v>4</v>
      </c>
      <c r="O161" s="49"/>
      <c r="P161" s="49"/>
      <c r="Q161" s="49">
        <f t="shared" si="150"/>
        <v>0</v>
      </c>
      <c r="R161" s="192"/>
      <c r="S161" s="192"/>
      <c r="T161" s="49">
        <f t="shared" si="143"/>
        <v>10</v>
      </c>
      <c r="U161" s="49">
        <v>8</v>
      </c>
      <c r="V161" s="49"/>
      <c r="W161" s="26">
        <v>2</v>
      </c>
      <c r="X161" s="49">
        <f t="shared" si="144"/>
        <v>0</v>
      </c>
      <c r="Y161" s="192"/>
      <c r="Z161" s="192"/>
      <c r="AA161" s="49">
        <f t="shared" si="145"/>
        <v>0</v>
      </c>
      <c r="AB161" s="49">
        <f t="shared" si="146"/>
        <v>0</v>
      </c>
      <c r="AC161" s="49">
        <f t="shared" si="147"/>
        <v>0</v>
      </c>
      <c r="AD161" s="49">
        <f t="shared" si="148"/>
        <v>0</v>
      </c>
      <c r="AE161" s="49">
        <f t="shared" si="149"/>
        <v>0</v>
      </c>
      <c r="AF161" s="250"/>
      <c r="AG161" s="244"/>
    </row>
    <row r="162" spans="1:33" s="224" customFormat="1" ht="30" customHeight="1" x14ac:dyDescent="0.25">
      <c r="A162" s="193">
        <v>11</v>
      </c>
      <c r="B162" s="27" t="s">
        <v>378</v>
      </c>
      <c r="C162" s="223" t="s">
        <v>70</v>
      </c>
      <c r="D162" s="225" t="s">
        <v>27</v>
      </c>
      <c r="E162" s="223" t="s">
        <v>509</v>
      </c>
      <c r="F162" s="49">
        <f t="shared" si="140"/>
        <v>73</v>
      </c>
      <c r="G162" s="49">
        <v>68</v>
      </c>
      <c r="H162" s="49"/>
      <c r="I162" s="26">
        <v>5</v>
      </c>
      <c r="J162" s="49">
        <f t="shared" si="141"/>
        <v>0</v>
      </c>
      <c r="K162" s="192"/>
      <c r="L162" s="192"/>
      <c r="M162" s="49">
        <f t="shared" si="142"/>
        <v>56</v>
      </c>
      <c r="N162" s="49">
        <v>54</v>
      </c>
      <c r="O162" s="49"/>
      <c r="P162" s="49">
        <v>2</v>
      </c>
      <c r="Q162" s="49">
        <f t="shared" si="150"/>
        <v>0</v>
      </c>
      <c r="R162" s="192"/>
      <c r="S162" s="192"/>
      <c r="T162" s="49">
        <f t="shared" si="143"/>
        <v>73</v>
      </c>
      <c r="U162" s="49">
        <v>68</v>
      </c>
      <c r="V162" s="49"/>
      <c r="W162" s="26">
        <v>5</v>
      </c>
      <c r="X162" s="49">
        <f t="shared" si="144"/>
        <v>0</v>
      </c>
      <c r="Y162" s="192"/>
      <c r="Z162" s="192"/>
      <c r="AA162" s="49">
        <f t="shared" si="145"/>
        <v>0</v>
      </c>
      <c r="AB162" s="49">
        <f t="shared" si="146"/>
        <v>0</v>
      </c>
      <c r="AC162" s="49">
        <f t="shared" si="147"/>
        <v>0</v>
      </c>
      <c r="AD162" s="49">
        <f t="shared" si="148"/>
        <v>0</v>
      </c>
      <c r="AE162" s="49">
        <f t="shared" si="149"/>
        <v>0</v>
      </c>
      <c r="AF162" s="250"/>
      <c r="AG162" s="244"/>
    </row>
    <row r="163" spans="1:33" s="224" customFormat="1" ht="36.75" customHeight="1" x14ac:dyDescent="0.25">
      <c r="A163" s="193">
        <v>12</v>
      </c>
      <c r="B163" s="27" t="s">
        <v>379</v>
      </c>
      <c r="C163" s="223" t="s">
        <v>70</v>
      </c>
      <c r="D163" s="225" t="s">
        <v>27</v>
      </c>
      <c r="E163" s="223" t="s">
        <v>509</v>
      </c>
      <c r="F163" s="49">
        <f t="shared" si="140"/>
        <v>65</v>
      </c>
      <c r="G163" s="49">
        <v>61</v>
      </c>
      <c r="H163" s="49"/>
      <c r="I163" s="26">
        <v>4</v>
      </c>
      <c r="J163" s="49">
        <f t="shared" si="141"/>
        <v>0</v>
      </c>
      <c r="K163" s="192"/>
      <c r="L163" s="192"/>
      <c r="M163" s="49">
        <f t="shared" si="142"/>
        <v>46</v>
      </c>
      <c r="N163" s="49">
        <v>42</v>
      </c>
      <c r="O163" s="49"/>
      <c r="P163" s="49">
        <v>4</v>
      </c>
      <c r="Q163" s="49">
        <f t="shared" si="150"/>
        <v>0</v>
      </c>
      <c r="R163" s="192"/>
      <c r="S163" s="192"/>
      <c r="T163" s="49">
        <f t="shared" si="143"/>
        <v>63</v>
      </c>
      <c r="U163" s="49">
        <v>59</v>
      </c>
      <c r="V163" s="49"/>
      <c r="W163" s="26">
        <v>4</v>
      </c>
      <c r="X163" s="49">
        <f t="shared" si="144"/>
        <v>0</v>
      </c>
      <c r="Y163" s="192"/>
      <c r="Z163" s="192"/>
      <c r="AA163" s="49">
        <f t="shared" si="145"/>
        <v>-2</v>
      </c>
      <c r="AB163" s="49">
        <f t="shared" si="146"/>
        <v>-2</v>
      </c>
      <c r="AC163" s="49">
        <f t="shared" si="147"/>
        <v>0</v>
      </c>
      <c r="AD163" s="49">
        <f t="shared" si="148"/>
        <v>0</v>
      </c>
      <c r="AE163" s="49">
        <f t="shared" si="149"/>
        <v>0</v>
      </c>
      <c r="AF163" s="250"/>
      <c r="AG163" s="244"/>
    </row>
    <row r="164" spans="1:33" s="224" customFormat="1" ht="45" x14ac:dyDescent="0.25">
      <c r="A164" s="193">
        <v>13</v>
      </c>
      <c r="B164" s="27" t="s">
        <v>783</v>
      </c>
      <c r="C164" s="223" t="s">
        <v>70</v>
      </c>
      <c r="D164" s="225" t="s">
        <v>27</v>
      </c>
      <c r="E164" s="223" t="s">
        <v>509</v>
      </c>
      <c r="F164" s="49">
        <f t="shared" si="140"/>
        <v>38</v>
      </c>
      <c r="G164" s="49">
        <v>38</v>
      </c>
      <c r="H164" s="49"/>
      <c r="I164" s="26">
        <v>0</v>
      </c>
      <c r="J164" s="49">
        <f t="shared" si="141"/>
        <v>0</v>
      </c>
      <c r="K164" s="192"/>
      <c r="L164" s="192"/>
      <c r="M164" s="49">
        <f t="shared" si="142"/>
        <v>22</v>
      </c>
      <c r="N164" s="49">
        <v>22</v>
      </c>
      <c r="O164" s="49"/>
      <c r="P164" s="49"/>
      <c r="Q164" s="49">
        <f t="shared" si="150"/>
        <v>0</v>
      </c>
      <c r="R164" s="192"/>
      <c r="S164" s="192"/>
      <c r="T164" s="49">
        <f t="shared" si="143"/>
        <v>38</v>
      </c>
      <c r="U164" s="49">
        <v>38</v>
      </c>
      <c r="V164" s="49"/>
      <c r="W164" s="26">
        <v>0</v>
      </c>
      <c r="X164" s="49">
        <f t="shared" si="144"/>
        <v>0</v>
      </c>
      <c r="Y164" s="192"/>
      <c r="Z164" s="192"/>
      <c r="AA164" s="49">
        <f t="shared" si="145"/>
        <v>0</v>
      </c>
      <c r="AB164" s="49">
        <f t="shared" si="146"/>
        <v>0</v>
      </c>
      <c r="AC164" s="49">
        <f t="shared" si="147"/>
        <v>0</v>
      </c>
      <c r="AD164" s="49">
        <f t="shared" si="148"/>
        <v>0</v>
      </c>
      <c r="AE164" s="49">
        <f t="shared" si="149"/>
        <v>0</v>
      </c>
      <c r="AF164" s="250"/>
      <c r="AG164" s="244"/>
    </row>
    <row r="165" spans="1:33" s="224" customFormat="1" ht="37.5" customHeight="1" x14ac:dyDescent="0.25">
      <c r="A165" s="193">
        <v>14</v>
      </c>
      <c r="B165" s="27" t="s">
        <v>380</v>
      </c>
      <c r="C165" s="223" t="s">
        <v>70</v>
      </c>
      <c r="D165" s="225" t="s">
        <v>27</v>
      </c>
      <c r="E165" s="223" t="s">
        <v>509</v>
      </c>
      <c r="F165" s="49">
        <f t="shared" si="140"/>
        <v>22</v>
      </c>
      <c r="G165" s="49">
        <v>22</v>
      </c>
      <c r="H165" s="49"/>
      <c r="I165" s="26">
        <v>0</v>
      </c>
      <c r="J165" s="49">
        <f t="shared" si="141"/>
        <v>0</v>
      </c>
      <c r="K165" s="192"/>
      <c r="L165" s="192"/>
      <c r="M165" s="49">
        <f t="shared" si="142"/>
        <v>6</v>
      </c>
      <c r="N165" s="49">
        <v>6</v>
      </c>
      <c r="O165" s="49"/>
      <c r="P165" s="49"/>
      <c r="Q165" s="49">
        <f t="shared" si="150"/>
        <v>0</v>
      </c>
      <c r="R165" s="192"/>
      <c r="S165" s="192"/>
      <c r="T165" s="49">
        <f t="shared" si="143"/>
        <v>22</v>
      </c>
      <c r="U165" s="49">
        <v>22</v>
      </c>
      <c r="V165" s="49"/>
      <c r="W165" s="26">
        <v>0</v>
      </c>
      <c r="X165" s="49">
        <f t="shared" si="144"/>
        <v>0</v>
      </c>
      <c r="Y165" s="192"/>
      <c r="Z165" s="192"/>
      <c r="AA165" s="49">
        <f t="shared" si="145"/>
        <v>0</v>
      </c>
      <c r="AB165" s="49">
        <f t="shared" si="146"/>
        <v>0</v>
      </c>
      <c r="AC165" s="49">
        <f t="shared" si="147"/>
        <v>0</v>
      </c>
      <c r="AD165" s="49">
        <f t="shared" si="148"/>
        <v>0</v>
      </c>
      <c r="AE165" s="49">
        <f t="shared" si="149"/>
        <v>0</v>
      </c>
      <c r="AF165" s="250"/>
      <c r="AG165" s="244"/>
    </row>
    <row r="166" spans="1:33" s="224" customFormat="1" ht="45" x14ac:dyDescent="0.25">
      <c r="A166" s="193">
        <v>15</v>
      </c>
      <c r="B166" s="27" t="s">
        <v>381</v>
      </c>
      <c r="C166" s="223" t="s">
        <v>70</v>
      </c>
      <c r="D166" s="225" t="s">
        <v>27</v>
      </c>
      <c r="E166" s="223" t="s">
        <v>509</v>
      </c>
      <c r="F166" s="49">
        <f t="shared" si="140"/>
        <v>26</v>
      </c>
      <c r="G166" s="49">
        <v>26</v>
      </c>
      <c r="H166" s="49"/>
      <c r="I166" s="26">
        <v>0</v>
      </c>
      <c r="J166" s="49">
        <f t="shared" si="141"/>
        <v>0</v>
      </c>
      <c r="K166" s="192"/>
      <c r="L166" s="192"/>
      <c r="M166" s="49">
        <f t="shared" si="142"/>
        <v>20</v>
      </c>
      <c r="N166" s="49">
        <v>20</v>
      </c>
      <c r="O166" s="49"/>
      <c r="P166" s="49"/>
      <c r="Q166" s="49">
        <f t="shared" si="150"/>
        <v>0</v>
      </c>
      <c r="R166" s="192"/>
      <c r="S166" s="192"/>
      <c r="T166" s="49">
        <f t="shared" si="143"/>
        <v>26</v>
      </c>
      <c r="U166" s="49">
        <v>26</v>
      </c>
      <c r="V166" s="49"/>
      <c r="W166" s="26">
        <v>0</v>
      </c>
      <c r="X166" s="49">
        <f t="shared" si="144"/>
        <v>0</v>
      </c>
      <c r="Y166" s="192"/>
      <c r="Z166" s="192"/>
      <c r="AA166" s="49">
        <f t="shared" si="145"/>
        <v>0</v>
      </c>
      <c r="AB166" s="49">
        <f t="shared" si="146"/>
        <v>0</v>
      </c>
      <c r="AC166" s="49">
        <f t="shared" si="147"/>
        <v>0</v>
      </c>
      <c r="AD166" s="49">
        <f t="shared" si="148"/>
        <v>0</v>
      </c>
      <c r="AE166" s="49">
        <f t="shared" si="149"/>
        <v>0</v>
      </c>
      <c r="AF166" s="250"/>
      <c r="AG166" s="244"/>
    </row>
    <row r="167" spans="1:33" s="224" customFormat="1" ht="32.25" customHeight="1" x14ac:dyDescent="0.25">
      <c r="A167" s="193">
        <v>16</v>
      </c>
      <c r="B167" s="27" t="s">
        <v>382</v>
      </c>
      <c r="C167" s="223" t="s">
        <v>70</v>
      </c>
      <c r="D167" s="225" t="s">
        <v>27</v>
      </c>
      <c r="E167" s="223" t="s">
        <v>509</v>
      </c>
      <c r="F167" s="49">
        <f t="shared" si="140"/>
        <v>12</v>
      </c>
      <c r="G167" s="49">
        <v>12</v>
      </c>
      <c r="H167" s="49"/>
      <c r="I167" s="26">
        <v>0</v>
      </c>
      <c r="J167" s="49">
        <f t="shared" si="141"/>
        <v>0</v>
      </c>
      <c r="K167" s="26"/>
      <c r="L167" s="192"/>
      <c r="M167" s="49">
        <f t="shared" si="142"/>
        <v>10</v>
      </c>
      <c r="N167" s="49">
        <v>10</v>
      </c>
      <c r="O167" s="49"/>
      <c r="P167" s="49"/>
      <c r="Q167" s="49">
        <f t="shared" si="150"/>
        <v>0</v>
      </c>
      <c r="R167" s="192"/>
      <c r="S167" s="192"/>
      <c r="T167" s="49">
        <f t="shared" si="143"/>
        <v>12</v>
      </c>
      <c r="U167" s="49">
        <v>12</v>
      </c>
      <c r="V167" s="49"/>
      <c r="W167" s="26">
        <v>0</v>
      </c>
      <c r="X167" s="49">
        <f t="shared" si="144"/>
        <v>0</v>
      </c>
      <c r="Y167" s="192"/>
      <c r="Z167" s="192"/>
      <c r="AA167" s="49">
        <f t="shared" si="145"/>
        <v>0</v>
      </c>
      <c r="AB167" s="49">
        <f t="shared" si="146"/>
        <v>0</v>
      </c>
      <c r="AC167" s="49">
        <f t="shared" si="147"/>
        <v>0</v>
      </c>
      <c r="AD167" s="49">
        <f t="shared" si="148"/>
        <v>0</v>
      </c>
      <c r="AE167" s="49">
        <f t="shared" si="149"/>
        <v>0</v>
      </c>
      <c r="AF167" s="250"/>
      <c r="AG167" s="244"/>
    </row>
    <row r="168" spans="1:33" s="226" customFormat="1" ht="30" customHeight="1" x14ac:dyDescent="0.25">
      <c r="A168" s="193">
        <v>17</v>
      </c>
      <c r="B168" s="190" t="s">
        <v>766</v>
      </c>
      <c r="C168" s="49"/>
      <c r="D168" s="49"/>
      <c r="E168" s="49"/>
      <c r="F168" s="49">
        <v>44</v>
      </c>
      <c r="G168" s="49">
        <v>44</v>
      </c>
      <c r="H168" s="49">
        <v>0</v>
      </c>
      <c r="I168" s="26">
        <v>0</v>
      </c>
      <c r="J168" s="49">
        <v>0</v>
      </c>
      <c r="K168" s="26"/>
      <c r="L168" s="26"/>
      <c r="M168" s="49">
        <v>41</v>
      </c>
      <c r="N168" s="49">
        <v>41</v>
      </c>
      <c r="O168" s="49">
        <v>0</v>
      </c>
      <c r="P168" s="49">
        <v>0</v>
      </c>
      <c r="Q168" s="49">
        <v>0</v>
      </c>
      <c r="R168" s="26">
        <v>0</v>
      </c>
      <c r="S168" s="26">
        <v>0</v>
      </c>
      <c r="T168" s="49">
        <v>44</v>
      </c>
      <c r="U168" s="49">
        <v>44</v>
      </c>
      <c r="V168" s="49">
        <v>0</v>
      </c>
      <c r="W168" s="26">
        <v>0</v>
      </c>
      <c r="X168" s="49">
        <v>0</v>
      </c>
      <c r="Y168" s="26">
        <v>0</v>
      </c>
      <c r="Z168" s="26">
        <v>0</v>
      </c>
      <c r="AA168" s="49">
        <v>0</v>
      </c>
      <c r="AB168" s="49">
        <v>0</v>
      </c>
      <c r="AC168" s="49">
        <v>0</v>
      </c>
      <c r="AD168" s="49">
        <v>0</v>
      </c>
      <c r="AE168" s="49">
        <v>0</v>
      </c>
      <c r="AF168" s="250" t="s">
        <v>660</v>
      </c>
      <c r="AG168" s="233"/>
    </row>
    <row r="169" spans="1:33" s="226" customFormat="1" ht="30" customHeight="1" x14ac:dyDescent="0.25">
      <c r="A169" s="193">
        <v>18</v>
      </c>
      <c r="B169" s="190" t="s">
        <v>167</v>
      </c>
      <c r="C169" s="49"/>
      <c r="D169" s="49"/>
      <c r="E169" s="49" t="s">
        <v>163</v>
      </c>
      <c r="F169" s="49">
        <f t="shared" si="140"/>
        <v>15</v>
      </c>
      <c r="G169" s="49">
        <v>13</v>
      </c>
      <c r="H169" s="49"/>
      <c r="I169" s="26">
        <v>2</v>
      </c>
      <c r="J169" s="49">
        <f t="shared" si="141"/>
        <v>0</v>
      </c>
      <c r="K169" s="49"/>
      <c r="L169" s="26"/>
      <c r="M169" s="49">
        <f t="shared" si="142"/>
        <v>14</v>
      </c>
      <c r="N169" s="49">
        <v>12</v>
      </c>
      <c r="O169" s="49"/>
      <c r="P169" s="49">
        <v>2</v>
      </c>
      <c r="Q169" s="49">
        <f t="shared" si="150"/>
        <v>0</v>
      </c>
      <c r="R169" s="26"/>
      <c r="S169" s="26"/>
      <c r="T169" s="49">
        <f t="shared" si="143"/>
        <v>15</v>
      </c>
      <c r="U169" s="49">
        <v>13</v>
      </c>
      <c r="V169" s="49"/>
      <c r="W169" s="26">
        <v>2</v>
      </c>
      <c r="X169" s="49">
        <f t="shared" si="144"/>
        <v>0</v>
      </c>
      <c r="Y169" s="26"/>
      <c r="Z169" s="26"/>
      <c r="AA169" s="49">
        <f t="shared" si="145"/>
        <v>0</v>
      </c>
      <c r="AB169" s="49">
        <f t="shared" si="146"/>
        <v>0</v>
      </c>
      <c r="AC169" s="49">
        <f t="shared" si="147"/>
        <v>0</v>
      </c>
      <c r="AD169" s="49">
        <f t="shared" si="148"/>
        <v>0</v>
      </c>
      <c r="AE169" s="49">
        <f t="shared" si="149"/>
        <v>0</v>
      </c>
      <c r="AF169" s="250"/>
      <c r="AG169" s="233"/>
    </row>
    <row r="170" spans="1:33" s="191" customFormat="1" ht="30" customHeight="1" x14ac:dyDescent="0.25">
      <c r="A170" s="193">
        <v>19</v>
      </c>
      <c r="B170" s="190" t="s">
        <v>149</v>
      </c>
      <c r="C170" s="49" t="s">
        <v>70</v>
      </c>
      <c r="D170" s="49" t="s">
        <v>148</v>
      </c>
      <c r="E170" s="49" t="s">
        <v>107</v>
      </c>
      <c r="F170" s="49">
        <f t="shared" si="140"/>
        <v>6</v>
      </c>
      <c r="G170" s="49">
        <v>6</v>
      </c>
      <c r="H170" s="49"/>
      <c r="I170" s="49"/>
      <c r="J170" s="49">
        <f t="shared" si="141"/>
        <v>0</v>
      </c>
      <c r="K170" s="47"/>
      <c r="L170" s="49"/>
      <c r="M170" s="49">
        <f t="shared" si="142"/>
        <v>6</v>
      </c>
      <c r="N170" s="49">
        <v>6</v>
      </c>
      <c r="O170" s="49"/>
      <c r="P170" s="49">
        <f t="shared" ref="P170:P179" si="151">SUM(Q170:S170)</f>
        <v>0</v>
      </c>
      <c r="Q170" s="49">
        <f t="shared" si="150"/>
        <v>0</v>
      </c>
      <c r="R170" s="49"/>
      <c r="S170" s="49"/>
      <c r="T170" s="49">
        <f t="shared" si="143"/>
        <v>6</v>
      </c>
      <c r="U170" s="49">
        <v>6</v>
      </c>
      <c r="V170" s="49"/>
      <c r="W170" s="192"/>
      <c r="X170" s="49">
        <f t="shared" si="144"/>
        <v>0</v>
      </c>
      <c r="Y170" s="192"/>
      <c r="Z170" s="192"/>
      <c r="AA170" s="49">
        <f t="shared" si="145"/>
        <v>0</v>
      </c>
      <c r="AB170" s="49">
        <f t="shared" si="146"/>
        <v>0</v>
      </c>
      <c r="AC170" s="49">
        <f t="shared" si="147"/>
        <v>0</v>
      </c>
      <c r="AD170" s="49">
        <f t="shared" si="148"/>
        <v>0</v>
      </c>
      <c r="AE170" s="49">
        <f t="shared" si="149"/>
        <v>0</v>
      </c>
      <c r="AF170" s="250"/>
      <c r="AG170" s="233"/>
    </row>
    <row r="171" spans="1:33" s="50" customFormat="1" ht="30" customHeight="1" x14ac:dyDescent="0.25">
      <c r="A171" s="193">
        <v>20</v>
      </c>
      <c r="B171" s="27" t="s">
        <v>150</v>
      </c>
      <c r="C171" s="49" t="s">
        <v>70</v>
      </c>
      <c r="D171" s="49" t="s">
        <v>148</v>
      </c>
      <c r="E171" s="49" t="s">
        <v>107</v>
      </c>
      <c r="F171" s="49">
        <f t="shared" si="140"/>
        <v>5</v>
      </c>
      <c r="G171" s="49">
        <v>5</v>
      </c>
      <c r="H171" s="49"/>
      <c r="I171" s="47"/>
      <c r="J171" s="49">
        <f t="shared" si="141"/>
        <v>0</v>
      </c>
      <c r="K171" s="47"/>
      <c r="L171" s="47"/>
      <c r="M171" s="49">
        <f t="shared" si="142"/>
        <v>5</v>
      </c>
      <c r="N171" s="49">
        <v>5</v>
      </c>
      <c r="O171" s="49"/>
      <c r="P171" s="49">
        <f t="shared" si="151"/>
        <v>0</v>
      </c>
      <c r="Q171" s="49">
        <f t="shared" si="150"/>
        <v>0</v>
      </c>
      <c r="R171" s="47"/>
      <c r="S171" s="47"/>
      <c r="T171" s="49">
        <f t="shared" si="143"/>
        <v>5</v>
      </c>
      <c r="U171" s="49">
        <v>5</v>
      </c>
      <c r="V171" s="49"/>
      <c r="W171" s="47"/>
      <c r="X171" s="49">
        <f t="shared" si="144"/>
        <v>0</v>
      </c>
      <c r="Y171" s="47"/>
      <c r="Z171" s="47"/>
      <c r="AA171" s="49">
        <f t="shared" si="145"/>
        <v>0</v>
      </c>
      <c r="AB171" s="49">
        <f t="shared" si="146"/>
        <v>0</v>
      </c>
      <c r="AC171" s="49">
        <f t="shared" si="147"/>
        <v>0</v>
      </c>
      <c r="AD171" s="49">
        <f t="shared" si="148"/>
        <v>0</v>
      </c>
      <c r="AE171" s="49">
        <f t="shared" si="149"/>
        <v>0</v>
      </c>
      <c r="AF171" s="251"/>
      <c r="AG171" s="234"/>
    </row>
    <row r="172" spans="1:33" s="50" customFormat="1" ht="30" customHeight="1" x14ac:dyDescent="0.25">
      <c r="A172" s="193">
        <v>21</v>
      </c>
      <c r="B172" s="27" t="s">
        <v>151</v>
      </c>
      <c r="C172" s="49" t="s">
        <v>70</v>
      </c>
      <c r="D172" s="49" t="s">
        <v>148</v>
      </c>
      <c r="E172" s="47" t="s">
        <v>152</v>
      </c>
      <c r="F172" s="49">
        <f t="shared" si="140"/>
        <v>13</v>
      </c>
      <c r="G172" s="49">
        <v>13</v>
      </c>
      <c r="H172" s="49"/>
      <c r="I172" s="47"/>
      <c r="J172" s="49"/>
      <c r="K172" s="47"/>
      <c r="L172" s="47"/>
      <c r="M172" s="49">
        <f t="shared" si="142"/>
        <v>12</v>
      </c>
      <c r="N172" s="49">
        <v>12</v>
      </c>
      <c r="O172" s="49"/>
      <c r="P172" s="49"/>
      <c r="Q172" s="49"/>
      <c r="R172" s="47"/>
      <c r="S172" s="47"/>
      <c r="T172" s="49">
        <f t="shared" si="143"/>
        <v>14</v>
      </c>
      <c r="U172" s="49">
        <v>14</v>
      </c>
      <c r="V172" s="49"/>
      <c r="W172" s="47"/>
      <c r="X172" s="49"/>
      <c r="Y172" s="47"/>
      <c r="Z172" s="47"/>
      <c r="AA172" s="49">
        <f t="shared" si="145"/>
        <v>1</v>
      </c>
      <c r="AB172" s="49">
        <f t="shared" si="146"/>
        <v>1</v>
      </c>
      <c r="AC172" s="49">
        <f t="shared" si="147"/>
        <v>0</v>
      </c>
      <c r="AD172" s="49">
        <f t="shared" si="148"/>
        <v>0</v>
      </c>
      <c r="AE172" s="49">
        <f t="shared" si="149"/>
        <v>0</v>
      </c>
      <c r="AF172" s="251"/>
      <c r="AG172" s="234"/>
    </row>
    <row r="173" spans="1:33" s="50" customFormat="1" ht="36.75" customHeight="1" x14ac:dyDescent="0.25">
      <c r="A173" s="193">
        <v>22</v>
      </c>
      <c r="B173" s="27" t="s">
        <v>153</v>
      </c>
      <c r="C173" s="49" t="s">
        <v>70</v>
      </c>
      <c r="D173" s="49" t="s">
        <v>148</v>
      </c>
      <c r="E173" s="49" t="s">
        <v>107</v>
      </c>
      <c r="F173" s="49">
        <f t="shared" si="140"/>
        <v>7</v>
      </c>
      <c r="G173" s="49">
        <v>7</v>
      </c>
      <c r="H173" s="49"/>
      <c r="I173" s="47"/>
      <c r="J173" s="49">
        <f t="shared" si="141"/>
        <v>2</v>
      </c>
      <c r="K173" s="47">
        <v>2</v>
      </c>
      <c r="L173" s="47"/>
      <c r="M173" s="49">
        <f t="shared" si="142"/>
        <v>7</v>
      </c>
      <c r="N173" s="49">
        <v>7</v>
      </c>
      <c r="O173" s="49"/>
      <c r="P173" s="49"/>
      <c r="Q173" s="49">
        <f t="shared" si="150"/>
        <v>2</v>
      </c>
      <c r="R173" s="47">
        <v>2</v>
      </c>
      <c r="S173" s="47"/>
      <c r="T173" s="49">
        <f t="shared" si="143"/>
        <v>7</v>
      </c>
      <c r="U173" s="49">
        <v>7</v>
      </c>
      <c r="V173" s="49"/>
      <c r="W173" s="47"/>
      <c r="X173" s="49">
        <f t="shared" si="144"/>
        <v>2</v>
      </c>
      <c r="Y173" s="47">
        <v>2</v>
      </c>
      <c r="Z173" s="47"/>
      <c r="AA173" s="49">
        <f t="shared" si="145"/>
        <v>0</v>
      </c>
      <c r="AB173" s="49">
        <f t="shared" si="146"/>
        <v>0</v>
      </c>
      <c r="AC173" s="49">
        <f t="shared" si="147"/>
        <v>0</v>
      </c>
      <c r="AD173" s="49">
        <f t="shared" si="148"/>
        <v>0</v>
      </c>
      <c r="AE173" s="49">
        <f t="shared" si="149"/>
        <v>0</v>
      </c>
      <c r="AF173" s="251"/>
      <c r="AG173" s="234"/>
    </row>
    <row r="174" spans="1:33" s="50" customFormat="1" ht="27" customHeight="1" x14ac:dyDescent="0.25">
      <c r="A174" s="193">
        <v>23</v>
      </c>
      <c r="B174" s="27" t="s">
        <v>254</v>
      </c>
      <c r="C174" s="47" t="s">
        <v>251</v>
      </c>
      <c r="D174" s="47" t="s">
        <v>252</v>
      </c>
      <c r="E174" s="47" t="s">
        <v>253</v>
      </c>
      <c r="F174" s="49">
        <f t="shared" si="140"/>
        <v>8</v>
      </c>
      <c r="G174" s="49">
        <v>8</v>
      </c>
      <c r="H174" s="49"/>
      <c r="I174" s="47"/>
      <c r="J174" s="49">
        <f t="shared" si="141"/>
        <v>5</v>
      </c>
      <c r="K174" s="47">
        <v>5</v>
      </c>
      <c r="L174" s="47"/>
      <c r="M174" s="49">
        <f t="shared" si="142"/>
        <v>6</v>
      </c>
      <c r="N174" s="49">
        <v>6</v>
      </c>
      <c r="O174" s="49"/>
      <c r="P174" s="49">
        <f t="shared" si="151"/>
        <v>0</v>
      </c>
      <c r="Q174" s="49">
        <f t="shared" si="150"/>
        <v>0</v>
      </c>
      <c r="R174" s="47"/>
      <c r="S174" s="47"/>
      <c r="T174" s="49">
        <f t="shared" si="143"/>
        <v>8</v>
      </c>
      <c r="U174" s="49">
        <v>8</v>
      </c>
      <c r="V174" s="49"/>
      <c r="W174" s="47">
        <v>0</v>
      </c>
      <c r="X174" s="49">
        <f t="shared" si="144"/>
        <v>5</v>
      </c>
      <c r="Y174" s="47">
        <v>5</v>
      </c>
      <c r="Z174" s="47">
        <v>0</v>
      </c>
      <c r="AA174" s="49">
        <f t="shared" si="145"/>
        <v>0</v>
      </c>
      <c r="AB174" s="49">
        <f t="shared" si="146"/>
        <v>0</v>
      </c>
      <c r="AC174" s="49">
        <f t="shared" si="147"/>
        <v>0</v>
      </c>
      <c r="AD174" s="49">
        <f t="shared" si="148"/>
        <v>0</v>
      </c>
      <c r="AE174" s="49">
        <f t="shared" si="149"/>
        <v>0</v>
      </c>
      <c r="AF174" s="251"/>
      <c r="AG174" s="234"/>
    </row>
    <row r="175" spans="1:33" s="50" customFormat="1" ht="53.25" customHeight="1" x14ac:dyDescent="0.25">
      <c r="A175" s="193">
        <v>24</v>
      </c>
      <c r="B175" s="27" t="s">
        <v>516</v>
      </c>
      <c r="C175" s="47" t="s">
        <v>251</v>
      </c>
      <c r="D175" s="47" t="s">
        <v>252</v>
      </c>
      <c r="E175" s="47" t="s">
        <v>255</v>
      </c>
      <c r="F175" s="49">
        <f t="shared" si="140"/>
        <v>27</v>
      </c>
      <c r="G175" s="49">
        <v>25</v>
      </c>
      <c r="H175" s="49"/>
      <c r="I175" s="201">
        <v>2</v>
      </c>
      <c r="J175" s="49">
        <f t="shared" si="141"/>
        <v>0</v>
      </c>
      <c r="K175" s="47"/>
      <c r="L175" s="47"/>
      <c r="M175" s="49">
        <f t="shared" si="142"/>
        <v>21</v>
      </c>
      <c r="N175" s="49">
        <v>20</v>
      </c>
      <c r="O175" s="49"/>
      <c r="P175" s="49">
        <v>1</v>
      </c>
      <c r="Q175" s="49">
        <f t="shared" si="150"/>
        <v>0</v>
      </c>
      <c r="R175" s="47"/>
      <c r="S175" s="47"/>
      <c r="T175" s="49">
        <f t="shared" si="143"/>
        <v>37</v>
      </c>
      <c r="U175" s="49">
        <v>35</v>
      </c>
      <c r="V175" s="49"/>
      <c r="W175" s="201">
        <v>2</v>
      </c>
      <c r="X175" s="49">
        <f t="shared" si="144"/>
        <v>0</v>
      </c>
      <c r="Y175" s="47"/>
      <c r="Z175" s="47"/>
      <c r="AA175" s="49">
        <f t="shared" si="145"/>
        <v>10</v>
      </c>
      <c r="AB175" s="49">
        <f t="shared" si="146"/>
        <v>10</v>
      </c>
      <c r="AC175" s="49">
        <f t="shared" si="147"/>
        <v>0</v>
      </c>
      <c r="AD175" s="49">
        <f t="shared" si="148"/>
        <v>0</v>
      </c>
      <c r="AE175" s="49">
        <f t="shared" si="149"/>
        <v>0</v>
      </c>
      <c r="AF175" s="251"/>
      <c r="AG175" s="234"/>
    </row>
    <row r="176" spans="1:33" s="50" customFormat="1" ht="37.5" customHeight="1" x14ac:dyDescent="0.25">
      <c r="A176" s="193">
        <v>25</v>
      </c>
      <c r="B176" s="27" t="s">
        <v>508</v>
      </c>
      <c r="C176" s="47" t="s">
        <v>251</v>
      </c>
      <c r="D176" s="47" t="s">
        <v>252</v>
      </c>
      <c r="E176" s="47" t="s">
        <v>255</v>
      </c>
      <c r="F176" s="49">
        <f t="shared" si="140"/>
        <v>27</v>
      </c>
      <c r="G176" s="49">
        <v>22</v>
      </c>
      <c r="H176" s="49"/>
      <c r="I176" s="26">
        <v>5</v>
      </c>
      <c r="J176" s="49">
        <f t="shared" si="141"/>
        <v>0</v>
      </c>
      <c r="K176" s="47"/>
      <c r="L176" s="47"/>
      <c r="M176" s="49">
        <f t="shared" si="142"/>
        <v>25</v>
      </c>
      <c r="N176" s="49">
        <v>20</v>
      </c>
      <c r="O176" s="49"/>
      <c r="P176" s="49">
        <v>5</v>
      </c>
      <c r="Q176" s="49">
        <f t="shared" si="150"/>
        <v>0</v>
      </c>
      <c r="R176" s="47"/>
      <c r="S176" s="47"/>
      <c r="T176" s="49">
        <f t="shared" si="143"/>
        <v>27</v>
      </c>
      <c r="U176" s="49">
        <v>22</v>
      </c>
      <c r="V176" s="49"/>
      <c r="W176" s="26">
        <v>5</v>
      </c>
      <c r="X176" s="49">
        <f t="shared" si="144"/>
        <v>0</v>
      </c>
      <c r="Y176" s="47"/>
      <c r="Z176" s="47"/>
      <c r="AA176" s="49">
        <f t="shared" si="145"/>
        <v>0</v>
      </c>
      <c r="AB176" s="49">
        <f t="shared" si="146"/>
        <v>0</v>
      </c>
      <c r="AC176" s="49">
        <f t="shared" si="147"/>
        <v>0</v>
      </c>
      <c r="AD176" s="49">
        <f t="shared" si="148"/>
        <v>0</v>
      </c>
      <c r="AE176" s="49">
        <f t="shared" si="149"/>
        <v>0</v>
      </c>
      <c r="AF176" s="251"/>
      <c r="AG176" s="234"/>
    </row>
    <row r="177" spans="1:33" s="50" customFormat="1" ht="29.25" customHeight="1" x14ac:dyDescent="0.25">
      <c r="A177" s="193">
        <v>26</v>
      </c>
      <c r="B177" s="27" t="s">
        <v>256</v>
      </c>
      <c r="C177" s="47" t="s">
        <v>251</v>
      </c>
      <c r="D177" s="47" t="s">
        <v>252</v>
      </c>
      <c r="E177" s="47" t="s">
        <v>509</v>
      </c>
      <c r="F177" s="49">
        <f t="shared" si="140"/>
        <v>22</v>
      </c>
      <c r="G177" s="49">
        <v>21</v>
      </c>
      <c r="H177" s="49"/>
      <c r="I177" s="26">
        <v>1</v>
      </c>
      <c r="J177" s="49">
        <f t="shared" si="141"/>
        <v>0</v>
      </c>
      <c r="K177" s="47"/>
      <c r="L177" s="47"/>
      <c r="M177" s="49">
        <f t="shared" si="142"/>
        <v>21</v>
      </c>
      <c r="N177" s="49">
        <v>20</v>
      </c>
      <c r="O177" s="49"/>
      <c r="P177" s="49">
        <v>1</v>
      </c>
      <c r="Q177" s="49">
        <f t="shared" si="150"/>
        <v>0</v>
      </c>
      <c r="R177" s="47"/>
      <c r="S177" s="47"/>
      <c r="T177" s="49">
        <f t="shared" si="143"/>
        <v>22</v>
      </c>
      <c r="U177" s="49">
        <v>21</v>
      </c>
      <c r="V177" s="49"/>
      <c r="W177" s="26">
        <v>1</v>
      </c>
      <c r="X177" s="49">
        <f t="shared" si="144"/>
        <v>0</v>
      </c>
      <c r="Y177" s="47"/>
      <c r="Z177" s="47"/>
      <c r="AA177" s="49">
        <f t="shared" si="145"/>
        <v>0</v>
      </c>
      <c r="AB177" s="49">
        <f t="shared" si="146"/>
        <v>0</v>
      </c>
      <c r="AC177" s="49">
        <f t="shared" si="147"/>
        <v>0</v>
      </c>
      <c r="AD177" s="49">
        <f t="shared" si="148"/>
        <v>0</v>
      </c>
      <c r="AE177" s="49">
        <f t="shared" si="149"/>
        <v>0</v>
      </c>
      <c r="AF177" s="251"/>
      <c r="AG177" s="234"/>
    </row>
    <row r="178" spans="1:33" s="50" customFormat="1" ht="37.5" customHeight="1" x14ac:dyDescent="0.25">
      <c r="A178" s="193">
        <v>27</v>
      </c>
      <c r="B178" s="27" t="s">
        <v>257</v>
      </c>
      <c r="C178" s="47" t="s">
        <v>251</v>
      </c>
      <c r="D178" s="47" t="s">
        <v>252</v>
      </c>
      <c r="E178" s="47" t="s">
        <v>509</v>
      </c>
      <c r="F178" s="49">
        <f t="shared" si="140"/>
        <v>34</v>
      </c>
      <c r="G178" s="49">
        <v>31</v>
      </c>
      <c r="H178" s="49"/>
      <c r="I178" s="214">
        <v>3</v>
      </c>
      <c r="J178" s="49">
        <f t="shared" si="141"/>
        <v>0</v>
      </c>
      <c r="K178" s="47"/>
      <c r="L178" s="47"/>
      <c r="M178" s="49">
        <f t="shared" si="142"/>
        <v>33</v>
      </c>
      <c r="N178" s="49">
        <v>31</v>
      </c>
      <c r="O178" s="49"/>
      <c r="P178" s="49">
        <v>2</v>
      </c>
      <c r="Q178" s="49">
        <f t="shared" si="150"/>
        <v>0</v>
      </c>
      <c r="R178" s="47"/>
      <c r="S178" s="47"/>
      <c r="T178" s="49">
        <f t="shared" si="143"/>
        <v>34</v>
      </c>
      <c r="U178" s="49">
        <v>31</v>
      </c>
      <c r="V178" s="49"/>
      <c r="W178" s="214">
        <v>3</v>
      </c>
      <c r="X178" s="49">
        <f t="shared" si="144"/>
        <v>0</v>
      </c>
      <c r="Y178" s="47"/>
      <c r="Z178" s="47"/>
      <c r="AA178" s="49">
        <f t="shared" si="145"/>
        <v>0</v>
      </c>
      <c r="AB178" s="49">
        <f t="shared" si="146"/>
        <v>0</v>
      </c>
      <c r="AC178" s="49">
        <f t="shared" si="147"/>
        <v>0</v>
      </c>
      <c r="AD178" s="49">
        <f t="shared" si="148"/>
        <v>0</v>
      </c>
      <c r="AE178" s="49">
        <f t="shared" si="149"/>
        <v>0</v>
      </c>
      <c r="AF178" s="251"/>
      <c r="AG178" s="234"/>
    </row>
    <row r="179" spans="1:33" s="50" customFormat="1" ht="34.5" customHeight="1" x14ac:dyDescent="0.25">
      <c r="A179" s="193">
        <v>28</v>
      </c>
      <c r="B179" s="27" t="s">
        <v>258</v>
      </c>
      <c r="C179" s="47" t="s">
        <v>251</v>
      </c>
      <c r="D179" s="47" t="s">
        <v>252</v>
      </c>
      <c r="E179" s="47" t="s">
        <v>509</v>
      </c>
      <c r="F179" s="49">
        <f t="shared" si="140"/>
        <v>9</v>
      </c>
      <c r="G179" s="49">
        <v>9</v>
      </c>
      <c r="H179" s="49"/>
      <c r="I179" s="26">
        <v>0</v>
      </c>
      <c r="J179" s="49">
        <f t="shared" si="141"/>
        <v>0</v>
      </c>
      <c r="K179" s="49"/>
      <c r="L179" s="47"/>
      <c r="M179" s="49">
        <f t="shared" si="142"/>
        <v>8</v>
      </c>
      <c r="N179" s="49">
        <v>8</v>
      </c>
      <c r="O179" s="49"/>
      <c r="P179" s="49">
        <f t="shared" si="151"/>
        <v>0</v>
      </c>
      <c r="Q179" s="49">
        <f t="shared" si="150"/>
        <v>0</v>
      </c>
      <c r="R179" s="47"/>
      <c r="S179" s="47"/>
      <c r="T179" s="49">
        <f t="shared" si="143"/>
        <v>9</v>
      </c>
      <c r="U179" s="49">
        <v>9</v>
      </c>
      <c r="V179" s="49"/>
      <c r="W179" s="26">
        <v>0</v>
      </c>
      <c r="X179" s="49">
        <f t="shared" si="144"/>
        <v>0</v>
      </c>
      <c r="Y179" s="47">
        <v>0</v>
      </c>
      <c r="Z179" s="47"/>
      <c r="AA179" s="49">
        <f t="shared" si="145"/>
        <v>0</v>
      </c>
      <c r="AB179" s="49">
        <f t="shared" si="146"/>
        <v>0</v>
      </c>
      <c r="AC179" s="49">
        <f t="shared" si="147"/>
        <v>0</v>
      </c>
      <c r="AD179" s="49">
        <f t="shared" si="148"/>
        <v>0</v>
      </c>
      <c r="AE179" s="49">
        <f t="shared" si="149"/>
        <v>0</v>
      </c>
      <c r="AF179" s="251"/>
      <c r="AG179" s="234"/>
    </row>
    <row r="180" spans="1:33" s="191" customFormat="1" ht="52.5" customHeight="1" x14ac:dyDescent="0.25">
      <c r="A180" s="193">
        <v>29</v>
      </c>
      <c r="B180" s="190" t="s">
        <v>184</v>
      </c>
      <c r="C180" s="49" t="s">
        <v>70</v>
      </c>
      <c r="D180" s="49" t="s">
        <v>70</v>
      </c>
      <c r="E180" s="49" t="s">
        <v>222</v>
      </c>
      <c r="F180" s="49">
        <f t="shared" si="140"/>
        <v>26</v>
      </c>
      <c r="G180" s="49">
        <v>23</v>
      </c>
      <c r="H180" s="49"/>
      <c r="I180" s="49">
        <v>3</v>
      </c>
      <c r="J180" s="49">
        <f t="shared" si="141"/>
        <v>7</v>
      </c>
      <c r="K180" s="214">
        <v>7</v>
      </c>
      <c r="L180" s="49"/>
      <c r="M180" s="49">
        <f t="shared" si="142"/>
        <v>22</v>
      </c>
      <c r="N180" s="49">
        <v>19</v>
      </c>
      <c r="O180" s="49"/>
      <c r="P180" s="49">
        <v>3</v>
      </c>
      <c r="Q180" s="49">
        <f t="shared" si="150"/>
        <v>3</v>
      </c>
      <c r="R180" s="49">
        <v>3</v>
      </c>
      <c r="S180" s="49"/>
      <c r="T180" s="49">
        <f t="shared" si="143"/>
        <v>22</v>
      </c>
      <c r="U180" s="49">
        <v>19</v>
      </c>
      <c r="V180" s="49"/>
      <c r="W180" s="49">
        <v>3</v>
      </c>
      <c r="X180" s="49">
        <f t="shared" si="144"/>
        <v>3</v>
      </c>
      <c r="Y180" s="49">
        <v>3</v>
      </c>
      <c r="Z180" s="49"/>
      <c r="AA180" s="49">
        <f t="shared" si="145"/>
        <v>-4</v>
      </c>
      <c r="AB180" s="49">
        <f t="shared" si="146"/>
        <v>-4</v>
      </c>
      <c r="AC180" s="49">
        <f t="shared" si="147"/>
        <v>0</v>
      </c>
      <c r="AD180" s="49">
        <f t="shared" si="148"/>
        <v>0</v>
      </c>
      <c r="AE180" s="49">
        <f t="shared" si="149"/>
        <v>-4</v>
      </c>
      <c r="AF180" s="250"/>
      <c r="AG180" s="233"/>
    </row>
    <row r="181" spans="1:33" s="216" customFormat="1" ht="39.75" customHeight="1" x14ac:dyDescent="0.25">
      <c r="A181" s="193">
        <v>30</v>
      </c>
      <c r="B181" s="27" t="s">
        <v>64</v>
      </c>
      <c r="C181" s="223" t="s">
        <v>70</v>
      </c>
      <c r="D181" s="214" t="s">
        <v>71</v>
      </c>
      <c r="E181" s="214"/>
      <c r="F181" s="49">
        <f t="shared" si="140"/>
        <v>11</v>
      </c>
      <c r="G181" s="49">
        <v>9</v>
      </c>
      <c r="H181" s="49"/>
      <c r="I181" s="214">
        <v>2</v>
      </c>
      <c r="J181" s="49"/>
      <c r="K181" s="47"/>
      <c r="L181" s="214"/>
      <c r="M181" s="49">
        <f t="shared" si="142"/>
        <v>11</v>
      </c>
      <c r="N181" s="49">
        <v>9</v>
      </c>
      <c r="O181" s="49"/>
      <c r="P181" s="49">
        <v>2</v>
      </c>
      <c r="Q181" s="49"/>
      <c r="R181" s="214"/>
      <c r="S181" s="214"/>
      <c r="T181" s="49">
        <f t="shared" si="143"/>
        <v>11</v>
      </c>
      <c r="U181" s="49">
        <v>9</v>
      </c>
      <c r="V181" s="49"/>
      <c r="W181" s="214">
        <v>2</v>
      </c>
      <c r="X181" s="49"/>
      <c r="Y181" s="214"/>
      <c r="Z181" s="214"/>
      <c r="AA181" s="49">
        <f t="shared" si="145"/>
        <v>0</v>
      </c>
      <c r="AB181" s="49">
        <f t="shared" si="146"/>
        <v>0</v>
      </c>
      <c r="AC181" s="49">
        <f t="shared" si="147"/>
        <v>0</v>
      </c>
      <c r="AD181" s="49">
        <f t="shared" si="148"/>
        <v>0</v>
      </c>
      <c r="AE181" s="49">
        <f>X181-J181</f>
        <v>0</v>
      </c>
      <c r="AF181" s="261"/>
      <c r="AG181" s="242"/>
    </row>
    <row r="182" spans="1:33" s="50" customFormat="1" ht="39.75" customHeight="1" x14ac:dyDescent="0.25">
      <c r="A182" s="193">
        <v>31</v>
      </c>
      <c r="B182" s="27" t="s">
        <v>116</v>
      </c>
      <c r="C182" s="47"/>
      <c r="D182" s="47" t="s">
        <v>108</v>
      </c>
      <c r="E182" s="47"/>
      <c r="F182" s="49">
        <f t="shared" si="140"/>
        <v>4</v>
      </c>
      <c r="G182" s="49">
        <v>4</v>
      </c>
      <c r="H182" s="49"/>
      <c r="I182" s="47"/>
      <c r="J182" s="49">
        <f t="shared" si="141"/>
        <v>2</v>
      </c>
      <c r="K182" s="49">
        <v>2</v>
      </c>
      <c r="L182" s="47"/>
      <c r="M182" s="49">
        <f t="shared" si="142"/>
        <v>4</v>
      </c>
      <c r="N182" s="49">
        <v>4</v>
      </c>
      <c r="O182" s="49"/>
      <c r="P182" s="49"/>
      <c r="Q182" s="49">
        <f t="shared" si="150"/>
        <v>2</v>
      </c>
      <c r="R182" s="47">
        <v>2</v>
      </c>
      <c r="S182" s="47"/>
      <c r="T182" s="49">
        <f t="shared" si="143"/>
        <v>5</v>
      </c>
      <c r="U182" s="49">
        <v>5</v>
      </c>
      <c r="V182" s="49"/>
      <c r="W182" s="47"/>
      <c r="X182" s="49">
        <f t="shared" si="144"/>
        <v>2</v>
      </c>
      <c r="Y182" s="47">
        <v>2</v>
      </c>
      <c r="Z182" s="47"/>
      <c r="AA182" s="49">
        <f t="shared" si="145"/>
        <v>1</v>
      </c>
      <c r="AB182" s="49">
        <f t="shared" si="146"/>
        <v>1</v>
      </c>
      <c r="AC182" s="49">
        <f t="shared" si="147"/>
        <v>0</v>
      </c>
      <c r="AD182" s="49">
        <f t="shared" si="148"/>
        <v>0</v>
      </c>
      <c r="AE182" s="49">
        <f t="shared" si="149"/>
        <v>0</v>
      </c>
      <c r="AF182" s="251"/>
      <c r="AG182" s="234"/>
    </row>
    <row r="183" spans="1:33" s="191" customFormat="1" ht="39.75" customHeight="1" x14ac:dyDescent="0.25">
      <c r="A183" s="193">
        <v>32</v>
      </c>
      <c r="B183" s="190" t="s">
        <v>106</v>
      </c>
      <c r="C183" s="49" t="s">
        <v>70</v>
      </c>
      <c r="D183" s="49" t="s">
        <v>499</v>
      </c>
      <c r="E183" s="49" t="s">
        <v>107</v>
      </c>
      <c r="F183" s="49">
        <f t="shared" si="140"/>
        <v>2</v>
      </c>
      <c r="G183" s="49">
        <v>2</v>
      </c>
      <c r="H183" s="49"/>
      <c r="I183" s="49"/>
      <c r="J183" s="49">
        <f t="shared" si="141"/>
        <v>2</v>
      </c>
      <c r="K183" s="26">
        <v>2</v>
      </c>
      <c r="L183" s="49"/>
      <c r="M183" s="49">
        <f t="shared" si="142"/>
        <v>2</v>
      </c>
      <c r="N183" s="49">
        <v>2</v>
      </c>
      <c r="O183" s="49"/>
      <c r="P183" s="49"/>
      <c r="Q183" s="49">
        <f t="shared" si="150"/>
        <v>2</v>
      </c>
      <c r="R183" s="49">
        <v>2</v>
      </c>
      <c r="S183" s="49"/>
      <c r="T183" s="49">
        <f t="shared" si="143"/>
        <v>2</v>
      </c>
      <c r="U183" s="49">
        <v>2</v>
      </c>
      <c r="V183" s="49"/>
      <c r="W183" s="49"/>
      <c r="X183" s="49">
        <f t="shared" si="144"/>
        <v>2</v>
      </c>
      <c r="Y183" s="49">
        <v>2</v>
      </c>
      <c r="Z183" s="49"/>
      <c r="AA183" s="49">
        <f t="shared" si="145"/>
        <v>0</v>
      </c>
      <c r="AB183" s="49">
        <f t="shared" si="146"/>
        <v>0</v>
      </c>
      <c r="AC183" s="49">
        <f t="shared" si="147"/>
        <v>0</v>
      </c>
      <c r="AD183" s="49">
        <f t="shared" si="148"/>
        <v>0</v>
      </c>
      <c r="AE183" s="49">
        <f t="shared" si="149"/>
        <v>0</v>
      </c>
      <c r="AF183" s="250"/>
      <c r="AG183" s="233"/>
    </row>
    <row r="184" spans="1:33" s="196" customFormat="1" ht="39.75" customHeight="1" x14ac:dyDescent="0.25">
      <c r="A184" s="193">
        <v>33</v>
      </c>
      <c r="B184" s="218" t="s">
        <v>496</v>
      </c>
      <c r="C184" s="26" t="s">
        <v>70</v>
      </c>
      <c r="D184" s="26" t="s">
        <v>497</v>
      </c>
      <c r="E184" s="201"/>
      <c r="F184" s="49">
        <f t="shared" si="140"/>
        <v>16</v>
      </c>
      <c r="G184" s="49">
        <v>14</v>
      </c>
      <c r="H184" s="49"/>
      <c r="I184" s="26">
        <v>2</v>
      </c>
      <c r="J184" s="49"/>
      <c r="K184" s="49"/>
      <c r="L184" s="26"/>
      <c r="M184" s="49">
        <f t="shared" si="142"/>
        <v>16</v>
      </c>
      <c r="N184" s="49">
        <v>14</v>
      </c>
      <c r="O184" s="49"/>
      <c r="P184" s="49">
        <v>2</v>
      </c>
      <c r="Q184" s="49">
        <f t="shared" si="150"/>
        <v>0</v>
      </c>
      <c r="R184" s="26"/>
      <c r="S184" s="26"/>
      <c r="T184" s="49">
        <f t="shared" si="143"/>
        <v>16</v>
      </c>
      <c r="U184" s="49">
        <v>14</v>
      </c>
      <c r="V184" s="49"/>
      <c r="W184" s="48">
        <v>2</v>
      </c>
      <c r="X184" s="49"/>
      <c r="Y184" s="48"/>
      <c r="Z184" s="48"/>
      <c r="AA184" s="49">
        <f t="shared" si="145"/>
        <v>0</v>
      </c>
      <c r="AB184" s="49">
        <f t="shared" si="146"/>
        <v>0</v>
      </c>
      <c r="AC184" s="49">
        <f t="shared" si="147"/>
        <v>0</v>
      </c>
      <c r="AD184" s="49">
        <f t="shared" si="148"/>
        <v>0</v>
      </c>
      <c r="AE184" s="49">
        <f t="shared" si="149"/>
        <v>0</v>
      </c>
      <c r="AF184" s="255"/>
      <c r="AG184" s="238"/>
    </row>
    <row r="185" spans="1:33" s="191" customFormat="1" ht="39.75" customHeight="1" x14ac:dyDescent="0.25">
      <c r="A185" s="193">
        <v>34</v>
      </c>
      <c r="B185" s="190" t="s">
        <v>646</v>
      </c>
      <c r="C185" s="49"/>
      <c r="D185" s="49"/>
      <c r="E185" s="49"/>
      <c r="F185" s="49">
        <f t="shared" si="140"/>
        <v>2</v>
      </c>
      <c r="G185" s="49">
        <v>2</v>
      </c>
      <c r="H185" s="49"/>
      <c r="I185" s="49"/>
      <c r="J185" s="49">
        <f t="shared" si="141"/>
        <v>0</v>
      </c>
      <c r="K185" s="49"/>
      <c r="L185" s="49"/>
      <c r="M185" s="49">
        <f t="shared" si="142"/>
        <v>3</v>
      </c>
      <c r="N185" s="49">
        <v>3</v>
      </c>
      <c r="O185" s="49"/>
      <c r="P185" s="49"/>
      <c r="Q185" s="49"/>
      <c r="R185" s="49"/>
      <c r="S185" s="49"/>
      <c r="T185" s="49">
        <f t="shared" si="143"/>
        <v>3</v>
      </c>
      <c r="U185" s="49">
        <v>3</v>
      </c>
      <c r="V185" s="49"/>
      <c r="W185" s="192"/>
      <c r="X185" s="49"/>
      <c r="Y185" s="192"/>
      <c r="Z185" s="192"/>
      <c r="AA185" s="49">
        <f t="shared" ref="AA185" si="152">SUM(AB185:AD185)</f>
        <v>1</v>
      </c>
      <c r="AB185" s="49">
        <f t="shared" ref="AB185" si="153">U185-G185</f>
        <v>1</v>
      </c>
      <c r="AC185" s="49">
        <f t="shared" ref="AC185" si="154">V185-H185</f>
        <v>0</v>
      </c>
      <c r="AD185" s="49">
        <f t="shared" ref="AD185" si="155">W185-I185</f>
        <v>0</v>
      </c>
      <c r="AE185" s="49">
        <f t="shared" ref="AE185" si="156">X185-J185</f>
        <v>0</v>
      </c>
      <c r="AF185" s="250"/>
      <c r="AG185" s="233"/>
    </row>
    <row r="186" spans="1:33" s="191" customFormat="1" ht="57" customHeight="1" x14ac:dyDescent="0.25">
      <c r="A186" s="193">
        <v>35</v>
      </c>
      <c r="B186" s="190" t="s">
        <v>648</v>
      </c>
      <c r="C186" s="49"/>
      <c r="D186" s="49"/>
      <c r="E186" s="49"/>
      <c r="F186" s="49">
        <f t="shared" si="140"/>
        <v>5</v>
      </c>
      <c r="G186" s="49">
        <v>5</v>
      </c>
      <c r="H186" s="49"/>
      <c r="I186" s="49"/>
      <c r="J186" s="49"/>
      <c r="K186" s="49"/>
      <c r="L186" s="49"/>
      <c r="M186" s="49">
        <f t="shared" si="142"/>
        <v>5</v>
      </c>
      <c r="N186" s="49">
        <v>5</v>
      </c>
      <c r="O186" s="49"/>
      <c r="P186" s="49"/>
      <c r="Q186" s="49"/>
      <c r="R186" s="49"/>
      <c r="S186" s="49"/>
      <c r="T186" s="49">
        <f t="shared" si="143"/>
        <v>5</v>
      </c>
      <c r="U186" s="49">
        <v>5</v>
      </c>
      <c r="V186" s="49"/>
      <c r="W186" s="192"/>
      <c r="X186" s="49"/>
      <c r="Y186" s="192"/>
      <c r="Z186" s="192"/>
      <c r="AA186" s="49">
        <f t="shared" ref="AA186" si="157">SUM(AB186:AD186)</f>
        <v>0</v>
      </c>
      <c r="AB186" s="49">
        <f t="shared" ref="AB186" si="158">U186-G186</f>
        <v>0</v>
      </c>
      <c r="AC186" s="49">
        <f t="shared" ref="AC186" si="159">V186-H186</f>
        <v>0</v>
      </c>
      <c r="AD186" s="49">
        <f t="shared" ref="AD186" si="160">W186-I186</f>
        <v>0</v>
      </c>
      <c r="AE186" s="49">
        <f t="shared" ref="AE186" si="161">X186-J186</f>
        <v>0</v>
      </c>
      <c r="AF186" s="250"/>
      <c r="AG186" s="233"/>
    </row>
    <row r="187" spans="1:33" s="191" customFormat="1" ht="43.5" customHeight="1" x14ac:dyDescent="0.25">
      <c r="A187" s="193">
        <v>36</v>
      </c>
      <c r="B187" s="190" t="s">
        <v>789</v>
      </c>
      <c r="C187" s="49"/>
      <c r="D187" s="49"/>
      <c r="E187" s="49"/>
      <c r="F187" s="49">
        <f t="shared" si="140"/>
        <v>9</v>
      </c>
      <c r="G187" s="49">
        <v>7</v>
      </c>
      <c r="H187" s="49"/>
      <c r="I187" s="49">
        <v>2</v>
      </c>
      <c r="J187" s="49">
        <f t="shared" si="141"/>
        <v>3</v>
      </c>
      <c r="K187" s="49">
        <v>2</v>
      </c>
      <c r="L187" s="49">
        <v>1</v>
      </c>
      <c r="M187" s="49">
        <f t="shared" si="142"/>
        <v>9</v>
      </c>
      <c r="N187" s="49">
        <v>7</v>
      </c>
      <c r="O187" s="49"/>
      <c r="P187" s="49">
        <v>2</v>
      </c>
      <c r="Q187" s="49">
        <f t="shared" ref="Q187" si="162">SUM(R187:S187)</f>
        <v>3</v>
      </c>
      <c r="R187" s="49">
        <v>2</v>
      </c>
      <c r="S187" s="49">
        <v>1</v>
      </c>
      <c r="T187" s="49">
        <f t="shared" si="143"/>
        <v>6</v>
      </c>
      <c r="U187" s="49">
        <v>4</v>
      </c>
      <c r="V187" s="49"/>
      <c r="W187" s="49">
        <v>2</v>
      </c>
      <c r="X187" s="49">
        <f t="shared" ref="X187" si="163">SUM(Y187:Z187)</f>
        <v>6</v>
      </c>
      <c r="Y187" s="49">
        <v>5</v>
      </c>
      <c r="Z187" s="49">
        <v>1</v>
      </c>
      <c r="AA187" s="49">
        <f t="shared" ref="AA187:AA194" si="164">SUM(AB187:AD187)</f>
        <v>-3</v>
      </c>
      <c r="AB187" s="49">
        <f t="shared" ref="AB187:AB194" si="165">U187-G187</f>
        <v>-3</v>
      </c>
      <c r="AC187" s="49">
        <f t="shared" ref="AC187:AC194" si="166">V187-H187</f>
        <v>0</v>
      </c>
      <c r="AD187" s="49">
        <f t="shared" ref="AD187:AD194" si="167">W187-I187</f>
        <v>0</v>
      </c>
      <c r="AE187" s="49">
        <f t="shared" ref="AE187:AE194" si="168">X187-J187</f>
        <v>3</v>
      </c>
      <c r="AF187" s="250"/>
      <c r="AG187" s="233"/>
    </row>
    <row r="188" spans="1:33" s="191" customFormat="1" ht="43.5" customHeight="1" x14ac:dyDescent="0.25">
      <c r="A188" s="193">
        <v>37</v>
      </c>
      <c r="B188" s="190" t="s">
        <v>620</v>
      </c>
      <c r="C188" s="49"/>
      <c r="D188" s="49"/>
      <c r="E188" s="49"/>
      <c r="F188" s="49">
        <f t="shared" si="140"/>
        <v>4</v>
      </c>
      <c r="G188" s="49">
        <v>4</v>
      </c>
      <c r="H188" s="49"/>
      <c r="I188" s="49"/>
      <c r="J188" s="49">
        <f t="shared" si="141"/>
        <v>0</v>
      </c>
      <c r="K188" s="49"/>
      <c r="L188" s="49"/>
      <c r="M188" s="49">
        <f t="shared" si="142"/>
        <v>4</v>
      </c>
      <c r="N188" s="49">
        <v>4</v>
      </c>
      <c r="O188" s="49"/>
      <c r="P188" s="49"/>
      <c r="Q188" s="49">
        <f t="shared" si="150"/>
        <v>0</v>
      </c>
      <c r="R188" s="49"/>
      <c r="S188" s="49"/>
      <c r="T188" s="49">
        <f t="shared" si="143"/>
        <v>4</v>
      </c>
      <c r="U188" s="49">
        <v>4</v>
      </c>
      <c r="V188" s="49"/>
      <c r="W188" s="192"/>
      <c r="X188" s="49">
        <f t="shared" si="144"/>
        <v>0</v>
      </c>
      <c r="Y188" s="192"/>
      <c r="Z188" s="192"/>
      <c r="AA188" s="49">
        <f t="shared" si="164"/>
        <v>0</v>
      </c>
      <c r="AB188" s="49">
        <f t="shared" si="165"/>
        <v>0</v>
      </c>
      <c r="AC188" s="49">
        <f t="shared" si="166"/>
        <v>0</v>
      </c>
      <c r="AD188" s="49">
        <f t="shared" si="167"/>
        <v>0</v>
      </c>
      <c r="AE188" s="49">
        <f t="shared" si="168"/>
        <v>0</v>
      </c>
      <c r="AF188" s="250"/>
      <c r="AG188" s="233"/>
    </row>
    <row r="189" spans="1:33" s="191" customFormat="1" ht="31.5" customHeight="1" x14ac:dyDescent="0.25">
      <c r="A189" s="193">
        <v>38</v>
      </c>
      <c r="B189" s="190" t="s">
        <v>625</v>
      </c>
      <c r="C189" s="49"/>
      <c r="D189" s="49"/>
      <c r="E189" s="49"/>
      <c r="F189" s="49">
        <f t="shared" si="140"/>
        <v>5</v>
      </c>
      <c r="G189" s="49">
        <v>5</v>
      </c>
      <c r="H189" s="49"/>
      <c r="I189" s="49"/>
      <c r="J189" s="49">
        <f t="shared" si="141"/>
        <v>0</v>
      </c>
      <c r="K189" s="49"/>
      <c r="L189" s="49"/>
      <c r="M189" s="49">
        <f t="shared" si="142"/>
        <v>4</v>
      </c>
      <c r="N189" s="49">
        <v>4</v>
      </c>
      <c r="O189" s="49"/>
      <c r="P189" s="49"/>
      <c r="Q189" s="49">
        <f t="shared" si="150"/>
        <v>0</v>
      </c>
      <c r="R189" s="49"/>
      <c r="S189" s="49"/>
      <c r="T189" s="49">
        <f t="shared" si="143"/>
        <v>5</v>
      </c>
      <c r="U189" s="49">
        <v>5</v>
      </c>
      <c r="V189" s="49"/>
      <c r="W189" s="192"/>
      <c r="X189" s="49">
        <f t="shared" si="144"/>
        <v>0</v>
      </c>
      <c r="Y189" s="192"/>
      <c r="Z189" s="192"/>
      <c r="AA189" s="49">
        <f t="shared" si="164"/>
        <v>0</v>
      </c>
      <c r="AB189" s="49">
        <f t="shared" si="165"/>
        <v>0</v>
      </c>
      <c r="AC189" s="49">
        <f t="shared" si="166"/>
        <v>0</v>
      </c>
      <c r="AD189" s="49">
        <f t="shared" si="167"/>
        <v>0</v>
      </c>
      <c r="AE189" s="49">
        <f t="shared" si="168"/>
        <v>0</v>
      </c>
      <c r="AF189" s="250" t="s">
        <v>650</v>
      </c>
      <c r="AG189" s="233"/>
    </row>
    <row r="190" spans="1:33" s="191" customFormat="1" ht="31.5" customHeight="1" x14ac:dyDescent="0.25">
      <c r="A190" s="193">
        <v>39</v>
      </c>
      <c r="B190" s="190" t="s">
        <v>624</v>
      </c>
      <c r="C190" s="49"/>
      <c r="D190" s="49"/>
      <c r="E190" s="49"/>
      <c r="F190" s="49">
        <f t="shared" si="140"/>
        <v>3</v>
      </c>
      <c r="G190" s="49">
        <v>3</v>
      </c>
      <c r="H190" s="49"/>
      <c r="I190" s="49"/>
      <c r="J190" s="49">
        <f t="shared" si="141"/>
        <v>0</v>
      </c>
      <c r="K190" s="49"/>
      <c r="L190" s="49"/>
      <c r="M190" s="49">
        <f t="shared" si="142"/>
        <v>2</v>
      </c>
      <c r="N190" s="49">
        <v>2</v>
      </c>
      <c r="O190" s="49"/>
      <c r="P190" s="49"/>
      <c r="Q190" s="49">
        <f t="shared" si="150"/>
        <v>0</v>
      </c>
      <c r="R190" s="49"/>
      <c r="S190" s="49"/>
      <c r="T190" s="49">
        <f t="shared" si="143"/>
        <v>3</v>
      </c>
      <c r="U190" s="49">
        <v>3</v>
      </c>
      <c r="V190" s="49"/>
      <c r="W190" s="192"/>
      <c r="X190" s="49">
        <f t="shared" si="144"/>
        <v>0</v>
      </c>
      <c r="Y190" s="192"/>
      <c r="Z190" s="192"/>
      <c r="AA190" s="49">
        <f t="shared" si="164"/>
        <v>0</v>
      </c>
      <c r="AB190" s="49">
        <f t="shared" si="165"/>
        <v>0</v>
      </c>
      <c r="AC190" s="49">
        <f t="shared" si="166"/>
        <v>0</v>
      </c>
      <c r="AD190" s="49">
        <f t="shared" si="167"/>
        <v>0</v>
      </c>
      <c r="AE190" s="49">
        <f t="shared" si="168"/>
        <v>0</v>
      </c>
      <c r="AF190" s="250"/>
      <c r="AG190" s="233"/>
    </row>
    <row r="191" spans="1:33" s="191" customFormat="1" ht="31.5" customHeight="1" x14ac:dyDescent="0.25">
      <c r="A191" s="193">
        <v>40</v>
      </c>
      <c r="B191" s="190" t="s">
        <v>623</v>
      </c>
      <c r="C191" s="49"/>
      <c r="D191" s="49"/>
      <c r="E191" s="49"/>
      <c r="F191" s="49">
        <f t="shared" si="140"/>
        <v>2</v>
      </c>
      <c r="G191" s="49">
        <v>2</v>
      </c>
      <c r="H191" s="49"/>
      <c r="I191" s="49"/>
      <c r="J191" s="49">
        <f t="shared" si="141"/>
        <v>0</v>
      </c>
      <c r="K191" s="49"/>
      <c r="L191" s="49"/>
      <c r="M191" s="49">
        <f t="shared" si="142"/>
        <v>2</v>
      </c>
      <c r="N191" s="49">
        <v>2</v>
      </c>
      <c r="O191" s="49"/>
      <c r="P191" s="49"/>
      <c r="Q191" s="49">
        <f t="shared" si="150"/>
        <v>0</v>
      </c>
      <c r="R191" s="49"/>
      <c r="S191" s="49"/>
      <c r="T191" s="49">
        <f t="shared" si="143"/>
        <v>2</v>
      </c>
      <c r="U191" s="49">
        <v>2</v>
      </c>
      <c r="V191" s="49"/>
      <c r="W191" s="192"/>
      <c r="X191" s="49">
        <f t="shared" si="144"/>
        <v>0</v>
      </c>
      <c r="Y191" s="192"/>
      <c r="Z191" s="192"/>
      <c r="AA191" s="49">
        <f t="shared" si="164"/>
        <v>0</v>
      </c>
      <c r="AB191" s="49">
        <f t="shared" si="165"/>
        <v>0</v>
      </c>
      <c r="AC191" s="49">
        <f t="shared" si="166"/>
        <v>0</v>
      </c>
      <c r="AD191" s="49">
        <f t="shared" si="167"/>
        <v>0</v>
      </c>
      <c r="AE191" s="49">
        <f t="shared" si="168"/>
        <v>0</v>
      </c>
      <c r="AF191" s="250"/>
      <c r="AG191" s="233"/>
    </row>
    <row r="192" spans="1:33" s="191" customFormat="1" ht="36.75" customHeight="1" x14ac:dyDescent="0.25">
      <c r="A192" s="193">
        <v>41</v>
      </c>
      <c r="B192" s="190" t="s">
        <v>641</v>
      </c>
      <c r="C192" s="49"/>
      <c r="D192" s="49"/>
      <c r="E192" s="49"/>
      <c r="F192" s="49">
        <f t="shared" si="140"/>
        <v>6</v>
      </c>
      <c r="G192" s="49">
        <v>6</v>
      </c>
      <c r="H192" s="49"/>
      <c r="I192" s="49"/>
      <c r="J192" s="49"/>
      <c r="K192" s="49"/>
      <c r="L192" s="49"/>
      <c r="M192" s="49">
        <f t="shared" si="142"/>
        <v>6</v>
      </c>
      <c r="N192" s="49">
        <v>6</v>
      </c>
      <c r="O192" s="49"/>
      <c r="P192" s="49"/>
      <c r="Q192" s="49"/>
      <c r="R192" s="49"/>
      <c r="S192" s="49"/>
      <c r="T192" s="49">
        <f t="shared" si="143"/>
        <v>6</v>
      </c>
      <c r="U192" s="49">
        <v>6</v>
      </c>
      <c r="V192" s="49"/>
      <c r="W192" s="192"/>
      <c r="X192" s="49">
        <f t="shared" si="144"/>
        <v>0</v>
      </c>
      <c r="Y192" s="192"/>
      <c r="Z192" s="192"/>
      <c r="AA192" s="49">
        <f t="shared" si="164"/>
        <v>0</v>
      </c>
      <c r="AB192" s="49">
        <f t="shared" si="165"/>
        <v>0</v>
      </c>
      <c r="AC192" s="49">
        <f t="shared" si="166"/>
        <v>0</v>
      </c>
      <c r="AD192" s="49">
        <f t="shared" si="167"/>
        <v>0</v>
      </c>
      <c r="AE192" s="49">
        <f t="shared" si="168"/>
        <v>0</v>
      </c>
      <c r="AF192" s="250"/>
      <c r="AG192" s="233"/>
    </row>
    <row r="193" spans="1:33" s="191" customFormat="1" ht="36.75" customHeight="1" x14ac:dyDescent="0.25">
      <c r="A193" s="193">
        <v>42</v>
      </c>
      <c r="B193" s="190" t="s">
        <v>642</v>
      </c>
      <c r="C193" s="49"/>
      <c r="D193" s="49"/>
      <c r="E193" s="49"/>
      <c r="F193" s="49">
        <f t="shared" si="140"/>
        <v>4</v>
      </c>
      <c r="G193" s="49">
        <v>4</v>
      </c>
      <c r="H193" s="49"/>
      <c r="I193" s="49"/>
      <c r="J193" s="49"/>
      <c r="K193" s="49"/>
      <c r="L193" s="49"/>
      <c r="M193" s="49">
        <f t="shared" si="142"/>
        <v>4</v>
      </c>
      <c r="N193" s="49">
        <v>4</v>
      </c>
      <c r="O193" s="49"/>
      <c r="P193" s="49"/>
      <c r="Q193" s="49"/>
      <c r="R193" s="49"/>
      <c r="S193" s="49"/>
      <c r="T193" s="49">
        <f t="shared" si="143"/>
        <v>4</v>
      </c>
      <c r="U193" s="49">
        <v>4</v>
      </c>
      <c r="V193" s="49"/>
      <c r="W193" s="192"/>
      <c r="X193" s="49">
        <f t="shared" si="144"/>
        <v>0</v>
      </c>
      <c r="Y193" s="192"/>
      <c r="Z193" s="192"/>
      <c r="AA193" s="49">
        <f t="shared" si="164"/>
        <v>0</v>
      </c>
      <c r="AB193" s="49">
        <f t="shared" si="165"/>
        <v>0</v>
      </c>
      <c r="AC193" s="49">
        <f t="shared" si="166"/>
        <v>0</v>
      </c>
      <c r="AD193" s="49">
        <f t="shared" si="167"/>
        <v>0</v>
      </c>
      <c r="AE193" s="49">
        <f t="shared" si="168"/>
        <v>0</v>
      </c>
      <c r="AF193" s="250"/>
      <c r="AG193" s="233"/>
    </row>
    <row r="194" spans="1:33" s="191" customFormat="1" ht="36.75" customHeight="1" x14ac:dyDescent="0.25">
      <c r="A194" s="193">
        <v>43</v>
      </c>
      <c r="B194" s="190" t="s">
        <v>643</v>
      </c>
      <c r="C194" s="49"/>
      <c r="D194" s="49"/>
      <c r="E194" s="49"/>
      <c r="F194" s="49">
        <f t="shared" si="140"/>
        <v>3</v>
      </c>
      <c r="G194" s="49">
        <v>3</v>
      </c>
      <c r="H194" s="49"/>
      <c r="I194" s="49"/>
      <c r="J194" s="49"/>
      <c r="K194" s="49"/>
      <c r="L194" s="49"/>
      <c r="M194" s="49">
        <f t="shared" si="142"/>
        <v>3</v>
      </c>
      <c r="N194" s="49">
        <v>3</v>
      </c>
      <c r="O194" s="49"/>
      <c r="P194" s="49"/>
      <c r="Q194" s="49"/>
      <c r="R194" s="49"/>
      <c r="S194" s="49"/>
      <c r="T194" s="49">
        <f t="shared" si="143"/>
        <v>3</v>
      </c>
      <c r="U194" s="49">
        <v>3</v>
      </c>
      <c r="V194" s="49"/>
      <c r="W194" s="192"/>
      <c r="X194" s="49">
        <f t="shared" si="144"/>
        <v>0</v>
      </c>
      <c r="Y194" s="192"/>
      <c r="Z194" s="192"/>
      <c r="AA194" s="49">
        <f t="shared" si="164"/>
        <v>0</v>
      </c>
      <c r="AB194" s="49">
        <f t="shared" si="165"/>
        <v>0</v>
      </c>
      <c r="AC194" s="49">
        <f t="shared" si="166"/>
        <v>0</v>
      </c>
      <c r="AD194" s="49">
        <f t="shared" si="167"/>
        <v>0</v>
      </c>
      <c r="AE194" s="49">
        <f t="shared" si="168"/>
        <v>0</v>
      </c>
      <c r="AF194" s="250"/>
      <c r="AG194" s="233"/>
    </row>
    <row r="195" spans="1:33" s="191" customFormat="1" ht="36.75" customHeight="1" x14ac:dyDescent="0.25">
      <c r="A195" s="193">
        <v>44</v>
      </c>
      <c r="B195" s="190" t="s">
        <v>644</v>
      </c>
      <c r="C195" s="49"/>
      <c r="D195" s="49"/>
      <c r="E195" s="49"/>
      <c r="F195" s="49">
        <f>SUM(G195:I195)</f>
        <v>11</v>
      </c>
      <c r="G195" s="49">
        <v>11</v>
      </c>
      <c r="H195" s="49"/>
      <c r="I195" s="49"/>
      <c r="J195" s="49"/>
      <c r="K195" s="49"/>
      <c r="L195" s="49"/>
      <c r="M195" s="49">
        <f>SUM(N195:P195)</f>
        <v>11</v>
      </c>
      <c r="N195" s="49">
        <v>11</v>
      </c>
      <c r="O195" s="49"/>
      <c r="P195" s="49"/>
      <c r="Q195" s="49"/>
      <c r="R195" s="49"/>
      <c r="S195" s="49"/>
      <c r="T195" s="49">
        <f>SUM(U195:W195)</f>
        <v>11</v>
      </c>
      <c r="U195" s="49">
        <v>11</v>
      </c>
      <c r="V195" s="49"/>
      <c r="W195" s="192"/>
      <c r="X195" s="49">
        <f>SUM(Y195:Z195)</f>
        <v>0</v>
      </c>
      <c r="Y195" s="192"/>
      <c r="Z195" s="192"/>
      <c r="AA195" s="49">
        <f>SUM(AB195:AD195)</f>
        <v>0</v>
      </c>
      <c r="AB195" s="49">
        <f t="shared" ref="AB195:AE196" si="169">U195-G195</f>
        <v>0</v>
      </c>
      <c r="AC195" s="49">
        <f t="shared" si="169"/>
        <v>0</v>
      </c>
      <c r="AD195" s="49">
        <f t="shared" si="169"/>
        <v>0</v>
      </c>
      <c r="AE195" s="49">
        <f t="shared" si="169"/>
        <v>0</v>
      </c>
      <c r="AF195" s="250"/>
      <c r="AG195" s="233"/>
    </row>
    <row r="196" spans="1:33" s="185" customFormat="1" ht="30.75" customHeight="1" x14ac:dyDescent="0.25">
      <c r="A196" s="183" t="s">
        <v>779</v>
      </c>
      <c r="B196" s="184" t="s">
        <v>506</v>
      </c>
      <c r="C196" s="80"/>
      <c r="D196" s="80"/>
      <c r="E196" s="80"/>
      <c r="F196" s="80">
        <v>80</v>
      </c>
      <c r="G196" s="80">
        <v>80</v>
      </c>
      <c r="H196" s="80"/>
      <c r="I196" s="80"/>
      <c r="J196" s="80"/>
      <c r="K196" s="80"/>
      <c r="L196" s="80"/>
      <c r="M196" s="80"/>
      <c r="N196" s="80"/>
      <c r="O196" s="80"/>
      <c r="P196" s="80"/>
      <c r="Q196" s="80"/>
      <c r="R196" s="80"/>
      <c r="S196" s="80"/>
      <c r="T196" s="80"/>
      <c r="U196" s="80"/>
      <c r="V196" s="80"/>
      <c r="W196" s="245"/>
      <c r="X196" s="80">
        <f>SUM(Y196:Z196)</f>
        <v>0</v>
      </c>
      <c r="Y196" s="245"/>
      <c r="Z196" s="245"/>
      <c r="AA196" s="80">
        <f>SUM(AB196:AD196)</f>
        <v>-80</v>
      </c>
      <c r="AB196" s="80">
        <f t="shared" si="169"/>
        <v>-80</v>
      </c>
      <c r="AC196" s="80">
        <f t="shared" si="169"/>
        <v>0</v>
      </c>
      <c r="AD196" s="80">
        <f t="shared" si="169"/>
        <v>0</v>
      </c>
      <c r="AE196" s="80">
        <f t="shared" si="169"/>
        <v>0</v>
      </c>
      <c r="AF196" s="248"/>
      <c r="AG196" s="231"/>
    </row>
    <row r="197" spans="1:33" s="185" customFormat="1" ht="21" customHeight="1" x14ac:dyDescent="0.25">
      <c r="A197" s="303"/>
      <c r="B197" s="304"/>
      <c r="C197" s="305"/>
      <c r="D197" s="305"/>
      <c r="E197" s="305"/>
      <c r="F197" s="305"/>
      <c r="G197" s="305"/>
      <c r="H197" s="305"/>
      <c r="I197" s="305"/>
      <c r="J197" s="305"/>
      <c r="K197" s="305"/>
      <c r="L197" s="305"/>
      <c r="M197" s="305"/>
      <c r="N197" s="305"/>
      <c r="O197" s="305"/>
      <c r="P197" s="305"/>
      <c r="Q197" s="305"/>
      <c r="R197" s="305"/>
      <c r="S197" s="305"/>
      <c r="T197" s="305"/>
      <c r="U197" s="305"/>
      <c r="V197" s="305"/>
      <c r="W197" s="306"/>
      <c r="X197" s="305"/>
      <c r="Y197" s="306"/>
      <c r="Z197" s="306"/>
      <c r="AA197" s="305"/>
      <c r="AB197" s="305"/>
      <c r="AC197" s="305"/>
      <c r="AD197" s="305"/>
      <c r="AE197" s="305"/>
      <c r="AF197" s="307"/>
      <c r="AG197" s="231"/>
    </row>
    <row r="198" spans="1:33" s="185" customFormat="1" ht="23.25" customHeight="1" x14ac:dyDescent="0.25">
      <c r="A198" s="303"/>
      <c r="B198" s="304"/>
      <c r="C198" s="305"/>
      <c r="D198" s="305"/>
      <c r="E198" s="305"/>
      <c r="F198" s="305"/>
      <c r="G198" s="305"/>
      <c r="H198" s="305"/>
      <c r="I198" s="305"/>
      <c r="J198" s="305"/>
      <c r="K198" s="305"/>
      <c r="L198" s="305"/>
      <c r="M198" s="305"/>
      <c r="N198" s="305"/>
      <c r="O198" s="305"/>
      <c r="P198" s="305"/>
      <c r="Q198" s="305"/>
      <c r="R198" s="305"/>
      <c r="S198" s="305"/>
      <c r="T198" s="305"/>
      <c r="U198" s="305"/>
      <c r="V198" s="418" t="s">
        <v>827</v>
      </c>
      <c r="W198" s="418"/>
      <c r="X198" s="418"/>
      <c r="Y198" s="418"/>
      <c r="Z198" s="418"/>
      <c r="AA198" s="305"/>
      <c r="AB198" s="305"/>
      <c r="AC198" s="305"/>
      <c r="AD198" s="305"/>
      <c r="AE198" s="305"/>
      <c r="AF198" s="307"/>
      <c r="AG198" s="231"/>
    </row>
    <row r="199" spans="1:33" ht="15.75" x14ac:dyDescent="0.2">
      <c r="F199" s="25"/>
      <c r="G199" s="46"/>
      <c r="H199" s="46"/>
    </row>
    <row r="200" spans="1:33" ht="16.5" x14ac:dyDescent="0.2">
      <c r="F200" s="14"/>
      <c r="G200" s="14"/>
      <c r="H200" s="14"/>
    </row>
    <row r="201" spans="1:33" ht="15.75" x14ac:dyDescent="0.25">
      <c r="F201" s="8"/>
      <c r="G201" s="8"/>
      <c r="H201" s="8"/>
    </row>
    <row r="203" spans="1:33" ht="15.75" x14ac:dyDescent="0.25">
      <c r="F203" s="9"/>
      <c r="G203" s="9"/>
      <c r="H203" s="9"/>
    </row>
  </sheetData>
  <mergeCells count="27">
    <mergeCell ref="V198:Z198"/>
    <mergeCell ref="D8:D10"/>
    <mergeCell ref="E8:E10"/>
    <mergeCell ref="AA8:AE8"/>
    <mergeCell ref="AE9:AE10"/>
    <mergeCell ref="F9:I9"/>
    <mergeCell ref="M9:P9"/>
    <mergeCell ref="T9:W9"/>
    <mergeCell ref="AA9:AD9"/>
    <mergeCell ref="Q9:S9"/>
    <mergeCell ref="X9:Z9"/>
    <mergeCell ref="A12:B12"/>
    <mergeCell ref="A1:H1"/>
    <mergeCell ref="A2:H2"/>
    <mergeCell ref="J1:AD1"/>
    <mergeCell ref="J2:AD2"/>
    <mergeCell ref="M8:S8"/>
    <mergeCell ref="A4:AE4"/>
    <mergeCell ref="A5:AE5"/>
    <mergeCell ref="T8:Z8"/>
    <mergeCell ref="A6:AF6"/>
    <mergeCell ref="AF8:AF10"/>
    <mergeCell ref="F8:L8"/>
    <mergeCell ref="J9:L9"/>
    <mergeCell ref="A8:A10"/>
    <mergeCell ref="B8:B10"/>
    <mergeCell ref="C8:C10"/>
  </mergeCells>
  <printOptions horizontalCentered="1"/>
  <pageMargins left="0.25" right="0" top="0.4" bottom="0.42" header="0.27" footer="0.2"/>
  <pageSetup paperSize="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DB73"/>
  <sheetViews>
    <sheetView tabSelected="1" view="pageBreakPreview" topLeftCell="A7" workbookViewId="0">
      <selection activeCell="A6" sqref="A6:DB6"/>
    </sheetView>
  </sheetViews>
  <sheetFormatPr defaultRowHeight="15.75" x14ac:dyDescent="0.25"/>
  <cols>
    <col min="1" max="1" width="4.85546875" style="97" customWidth="1"/>
    <col min="2" max="2" width="34" style="133" customWidth="1"/>
    <col min="3" max="4" width="4.85546875" style="106" hidden="1" customWidth="1"/>
    <col min="5" max="5" width="6.7109375" style="106" hidden="1" customWidth="1"/>
    <col min="6" max="6" width="5.7109375" style="103" hidden="1" customWidth="1"/>
    <col min="7" max="7" width="5.28515625" style="103" hidden="1" customWidth="1"/>
    <col min="8" max="8" width="5.85546875" style="103" hidden="1" customWidth="1"/>
    <col min="9" max="9" width="7.5703125" style="103" hidden="1" customWidth="1"/>
    <col min="10" max="10" width="5.28515625" style="103" hidden="1" customWidth="1"/>
    <col min="11" max="11" width="4.85546875" style="103" hidden="1" customWidth="1"/>
    <col min="12" max="12" width="5.85546875" style="103" hidden="1" customWidth="1"/>
    <col min="13" max="13" width="7.5703125" style="103" hidden="1" customWidth="1"/>
    <col min="14" max="14" width="6.5703125" style="103" hidden="1" customWidth="1"/>
    <col min="15" max="15" width="5.42578125" style="103" hidden="1" customWidth="1"/>
    <col min="16" max="16" width="5.7109375" style="103" hidden="1" customWidth="1"/>
    <col min="17" max="17" width="9.5703125" style="103" hidden="1" customWidth="1"/>
    <col min="18" max="20" width="9.140625" style="103" hidden="1" customWidth="1"/>
    <col min="21" max="21" width="9.140625" style="108" hidden="1" customWidth="1"/>
    <col min="22" max="25" width="9.140625" style="103" hidden="1" customWidth="1"/>
    <col min="26" max="26" width="9.140625" style="108" hidden="1" customWidth="1"/>
    <col min="27" max="40" width="9.140625" style="103" hidden="1" customWidth="1"/>
    <col min="41" max="41" width="9.140625" style="104" hidden="1" customWidth="1"/>
    <col min="42" max="44" width="9.140625" style="103" hidden="1" customWidth="1"/>
    <col min="45" max="46" width="9.140625" style="105" hidden="1" customWidth="1"/>
    <col min="47" max="52" width="9.140625" style="106" hidden="1" customWidth="1"/>
    <col min="53" max="53" width="9.140625" style="107" hidden="1" customWidth="1"/>
    <col min="54" max="54" width="9.140625" style="105" hidden="1" customWidth="1"/>
    <col min="55" max="59" width="9.140625" style="106" hidden="1" customWidth="1"/>
    <col min="60" max="60" width="9.140625" style="108" hidden="1" customWidth="1"/>
    <col min="61" max="62" width="9.140625" style="103" hidden="1" customWidth="1"/>
    <col min="63" max="63" width="9.140625" style="108" hidden="1" customWidth="1"/>
    <col min="64" max="68" width="9.140625" style="103" hidden="1" customWidth="1"/>
    <col min="69" max="69" width="9.140625" style="108" hidden="1" customWidth="1"/>
    <col min="70" max="72" width="9.140625" style="103" hidden="1" customWidth="1"/>
    <col min="73" max="73" width="9.140625" style="108" hidden="1" customWidth="1"/>
    <col min="74" max="82" width="9.140625" style="103" hidden="1" customWidth="1"/>
    <col min="83" max="83" width="6.42578125" style="103" hidden="1" customWidth="1"/>
    <col min="84" max="84" width="5.28515625" style="103" hidden="1" customWidth="1"/>
    <col min="85" max="85" width="6.5703125" style="103" hidden="1" customWidth="1"/>
    <col min="86" max="86" width="4.5703125" style="103" hidden="1" customWidth="1"/>
    <col min="87" max="87" width="4.7109375" style="103" hidden="1" customWidth="1"/>
    <col min="88" max="88" width="5.140625" style="103" hidden="1" customWidth="1"/>
    <col min="89" max="89" width="3.7109375" style="103" hidden="1" customWidth="1"/>
    <col min="90" max="90" width="4.28515625" style="103" hidden="1" customWidth="1"/>
    <col min="91" max="91" width="5.28515625" style="103" hidden="1" customWidth="1"/>
    <col min="92" max="92" width="6.5703125" style="103" hidden="1" customWidth="1"/>
    <col min="93" max="93" width="4.5703125" style="103" hidden="1" customWidth="1"/>
    <col min="94" max="94" width="4.85546875" style="103" hidden="1" customWidth="1"/>
    <col min="95" max="95" width="5.140625" style="103" hidden="1" customWidth="1"/>
    <col min="96" max="96" width="2.42578125" style="103" hidden="1" customWidth="1"/>
    <col min="97" max="97" width="14.28515625" style="103" customWidth="1"/>
    <col min="98" max="98" width="13.140625" style="103" customWidth="1"/>
    <col min="99" max="99" width="14.140625" style="103" customWidth="1"/>
    <col min="100" max="100" width="12.140625" style="103" customWidth="1"/>
    <col min="101" max="101" width="8.42578125" style="103" hidden="1" customWidth="1"/>
    <col min="102" max="102" width="5.140625" style="103" hidden="1" customWidth="1"/>
    <col min="103" max="103" width="3.7109375" style="103" hidden="1" customWidth="1"/>
    <col min="104" max="105" width="7.85546875" style="103" hidden="1" customWidth="1"/>
    <col min="106" max="106" width="1.140625" style="109" hidden="1" customWidth="1"/>
    <col min="107" max="267" width="9.140625" style="17"/>
    <col min="268" max="268" width="3.85546875" style="17" customWidth="1"/>
    <col min="269" max="269" width="22.42578125" style="17" customWidth="1"/>
    <col min="270" max="270" width="9.28515625" style="17" customWidth="1"/>
    <col min="271" max="271" width="7" style="17" customWidth="1"/>
    <col min="272" max="272" width="7.140625" style="17" customWidth="1"/>
    <col min="273" max="273" width="6.85546875" style="17" customWidth="1"/>
    <col min="274" max="274" width="7.28515625" style="17" customWidth="1"/>
    <col min="275" max="275" width="7" style="17" customWidth="1"/>
    <col min="276" max="276" width="8" style="17" customWidth="1"/>
    <col min="277" max="277" width="6.5703125" style="17" customWidth="1"/>
    <col min="278" max="278" width="6.42578125" style="17" customWidth="1"/>
    <col min="279" max="279" width="6.5703125" style="17" customWidth="1"/>
    <col min="280" max="280" width="7" style="17" customWidth="1"/>
    <col min="281" max="281" width="7.7109375" style="17" customWidth="1"/>
    <col min="282" max="282" width="7" style="17" customWidth="1"/>
    <col min="283" max="283" width="7.28515625" style="17" customWidth="1"/>
    <col min="284" max="284" width="7.42578125" style="17" customWidth="1"/>
    <col min="285" max="523" width="9.140625" style="17"/>
    <col min="524" max="524" width="3.85546875" style="17" customWidth="1"/>
    <col min="525" max="525" width="22.42578125" style="17" customWidth="1"/>
    <col min="526" max="526" width="9.28515625" style="17" customWidth="1"/>
    <col min="527" max="527" width="7" style="17" customWidth="1"/>
    <col min="528" max="528" width="7.140625" style="17" customWidth="1"/>
    <col min="529" max="529" width="6.85546875" style="17" customWidth="1"/>
    <col min="530" max="530" width="7.28515625" style="17" customWidth="1"/>
    <col min="531" max="531" width="7" style="17" customWidth="1"/>
    <col min="532" max="532" width="8" style="17" customWidth="1"/>
    <col min="533" max="533" width="6.5703125" style="17" customWidth="1"/>
    <col min="534" max="534" width="6.42578125" style="17" customWidth="1"/>
    <col min="535" max="535" width="6.5703125" style="17" customWidth="1"/>
    <col min="536" max="536" width="7" style="17" customWidth="1"/>
    <col min="537" max="537" width="7.7109375" style="17" customWidth="1"/>
    <col min="538" max="538" width="7" style="17" customWidth="1"/>
    <col min="539" max="539" width="7.28515625" style="17" customWidth="1"/>
    <col min="540" max="540" width="7.42578125" style="17" customWidth="1"/>
    <col min="541" max="779" width="9.140625" style="17"/>
    <col min="780" max="780" width="3.85546875" style="17" customWidth="1"/>
    <col min="781" max="781" width="22.42578125" style="17" customWidth="1"/>
    <col min="782" max="782" width="9.28515625" style="17" customWidth="1"/>
    <col min="783" max="783" width="7" style="17" customWidth="1"/>
    <col min="784" max="784" width="7.140625" style="17" customWidth="1"/>
    <col min="785" max="785" width="6.85546875" style="17" customWidth="1"/>
    <col min="786" max="786" width="7.28515625" style="17" customWidth="1"/>
    <col min="787" max="787" width="7" style="17" customWidth="1"/>
    <col min="788" max="788" width="8" style="17" customWidth="1"/>
    <col min="789" max="789" width="6.5703125" style="17" customWidth="1"/>
    <col min="790" max="790" width="6.42578125" style="17" customWidth="1"/>
    <col min="791" max="791" width="6.5703125" style="17" customWidth="1"/>
    <col min="792" max="792" width="7" style="17" customWidth="1"/>
    <col min="793" max="793" width="7.7109375" style="17" customWidth="1"/>
    <col min="794" max="794" width="7" style="17" customWidth="1"/>
    <col min="795" max="795" width="7.28515625" style="17" customWidth="1"/>
    <col min="796" max="796" width="7.42578125" style="17" customWidth="1"/>
    <col min="797" max="1035" width="9.140625" style="17"/>
    <col min="1036" max="1036" width="3.85546875" style="17" customWidth="1"/>
    <col min="1037" max="1037" width="22.42578125" style="17" customWidth="1"/>
    <col min="1038" max="1038" width="9.28515625" style="17" customWidth="1"/>
    <col min="1039" max="1039" width="7" style="17" customWidth="1"/>
    <col min="1040" max="1040" width="7.140625" style="17" customWidth="1"/>
    <col min="1041" max="1041" width="6.85546875" style="17" customWidth="1"/>
    <col min="1042" max="1042" width="7.28515625" style="17" customWidth="1"/>
    <col min="1043" max="1043" width="7" style="17" customWidth="1"/>
    <col min="1044" max="1044" width="8" style="17" customWidth="1"/>
    <col min="1045" max="1045" width="6.5703125" style="17" customWidth="1"/>
    <col min="1046" max="1046" width="6.42578125" style="17" customWidth="1"/>
    <col min="1047" max="1047" width="6.5703125" style="17" customWidth="1"/>
    <col min="1048" max="1048" width="7" style="17" customWidth="1"/>
    <col min="1049" max="1049" width="7.7109375" style="17" customWidth="1"/>
    <col min="1050" max="1050" width="7" style="17" customWidth="1"/>
    <col min="1051" max="1051" width="7.28515625" style="17" customWidth="1"/>
    <col min="1052" max="1052" width="7.42578125" style="17" customWidth="1"/>
    <col min="1053" max="1291" width="9.140625" style="17"/>
    <col min="1292" max="1292" width="3.85546875" style="17" customWidth="1"/>
    <col min="1293" max="1293" width="22.42578125" style="17" customWidth="1"/>
    <col min="1294" max="1294" width="9.28515625" style="17" customWidth="1"/>
    <col min="1295" max="1295" width="7" style="17" customWidth="1"/>
    <col min="1296" max="1296" width="7.140625" style="17" customWidth="1"/>
    <col min="1297" max="1297" width="6.85546875" style="17" customWidth="1"/>
    <col min="1298" max="1298" width="7.28515625" style="17" customWidth="1"/>
    <col min="1299" max="1299" width="7" style="17" customWidth="1"/>
    <col min="1300" max="1300" width="8" style="17" customWidth="1"/>
    <col min="1301" max="1301" width="6.5703125" style="17" customWidth="1"/>
    <col min="1302" max="1302" width="6.42578125" style="17" customWidth="1"/>
    <col min="1303" max="1303" width="6.5703125" style="17" customWidth="1"/>
    <col min="1304" max="1304" width="7" style="17" customWidth="1"/>
    <col min="1305" max="1305" width="7.7109375" style="17" customWidth="1"/>
    <col min="1306" max="1306" width="7" style="17" customWidth="1"/>
    <col min="1307" max="1307" width="7.28515625" style="17" customWidth="1"/>
    <col min="1308" max="1308" width="7.42578125" style="17" customWidth="1"/>
    <col min="1309" max="1547" width="9.140625" style="17"/>
    <col min="1548" max="1548" width="3.85546875" style="17" customWidth="1"/>
    <col min="1549" max="1549" width="22.42578125" style="17" customWidth="1"/>
    <col min="1550" max="1550" width="9.28515625" style="17" customWidth="1"/>
    <col min="1551" max="1551" width="7" style="17" customWidth="1"/>
    <col min="1552" max="1552" width="7.140625" style="17" customWidth="1"/>
    <col min="1553" max="1553" width="6.85546875" style="17" customWidth="1"/>
    <col min="1554" max="1554" width="7.28515625" style="17" customWidth="1"/>
    <col min="1555" max="1555" width="7" style="17" customWidth="1"/>
    <col min="1556" max="1556" width="8" style="17" customWidth="1"/>
    <col min="1557" max="1557" width="6.5703125" style="17" customWidth="1"/>
    <col min="1558" max="1558" width="6.42578125" style="17" customWidth="1"/>
    <col min="1559" max="1559" width="6.5703125" style="17" customWidth="1"/>
    <col min="1560" max="1560" width="7" style="17" customWidth="1"/>
    <col min="1561" max="1561" width="7.7109375" style="17" customWidth="1"/>
    <col min="1562" max="1562" width="7" style="17" customWidth="1"/>
    <col min="1563" max="1563" width="7.28515625" style="17" customWidth="1"/>
    <col min="1564" max="1564" width="7.42578125" style="17" customWidth="1"/>
    <col min="1565" max="1803" width="9.140625" style="17"/>
    <col min="1804" max="1804" width="3.85546875" style="17" customWidth="1"/>
    <col min="1805" max="1805" width="22.42578125" style="17" customWidth="1"/>
    <col min="1806" max="1806" width="9.28515625" style="17" customWidth="1"/>
    <col min="1807" max="1807" width="7" style="17" customWidth="1"/>
    <col min="1808" max="1808" width="7.140625" style="17" customWidth="1"/>
    <col min="1809" max="1809" width="6.85546875" style="17" customWidth="1"/>
    <col min="1810" max="1810" width="7.28515625" style="17" customWidth="1"/>
    <col min="1811" max="1811" width="7" style="17" customWidth="1"/>
    <col min="1812" max="1812" width="8" style="17" customWidth="1"/>
    <col min="1813" max="1813" width="6.5703125" style="17" customWidth="1"/>
    <col min="1814" max="1814" width="6.42578125" style="17" customWidth="1"/>
    <col min="1815" max="1815" width="6.5703125" style="17" customWidth="1"/>
    <col min="1816" max="1816" width="7" style="17" customWidth="1"/>
    <col min="1817" max="1817" width="7.7109375" style="17" customWidth="1"/>
    <col min="1818" max="1818" width="7" style="17" customWidth="1"/>
    <col min="1819" max="1819" width="7.28515625" style="17" customWidth="1"/>
    <col min="1820" max="1820" width="7.42578125" style="17" customWidth="1"/>
    <col min="1821" max="2059" width="9.140625" style="17"/>
    <col min="2060" max="2060" width="3.85546875" style="17" customWidth="1"/>
    <col min="2061" max="2061" width="22.42578125" style="17" customWidth="1"/>
    <col min="2062" max="2062" width="9.28515625" style="17" customWidth="1"/>
    <col min="2063" max="2063" width="7" style="17" customWidth="1"/>
    <col min="2064" max="2064" width="7.140625" style="17" customWidth="1"/>
    <col min="2065" max="2065" width="6.85546875" style="17" customWidth="1"/>
    <col min="2066" max="2066" width="7.28515625" style="17" customWidth="1"/>
    <col min="2067" max="2067" width="7" style="17" customWidth="1"/>
    <col min="2068" max="2068" width="8" style="17" customWidth="1"/>
    <col min="2069" max="2069" width="6.5703125" style="17" customWidth="1"/>
    <col min="2070" max="2070" width="6.42578125" style="17" customWidth="1"/>
    <col min="2071" max="2071" width="6.5703125" style="17" customWidth="1"/>
    <col min="2072" max="2072" width="7" style="17" customWidth="1"/>
    <col min="2073" max="2073" width="7.7109375" style="17" customWidth="1"/>
    <col min="2074" max="2074" width="7" style="17" customWidth="1"/>
    <col min="2075" max="2075" width="7.28515625" style="17" customWidth="1"/>
    <col min="2076" max="2076" width="7.42578125" style="17" customWidth="1"/>
    <col min="2077" max="2315" width="9.140625" style="17"/>
    <col min="2316" max="2316" width="3.85546875" style="17" customWidth="1"/>
    <col min="2317" max="2317" width="22.42578125" style="17" customWidth="1"/>
    <col min="2318" max="2318" width="9.28515625" style="17" customWidth="1"/>
    <col min="2319" max="2319" width="7" style="17" customWidth="1"/>
    <col min="2320" max="2320" width="7.140625" style="17" customWidth="1"/>
    <col min="2321" max="2321" width="6.85546875" style="17" customWidth="1"/>
    <col min="2322" max="2322" width="7.28515625" style="17" customWidth="1"/>
    <col min="2323" max="2323" width="7" style="17" customWidth="1"/>
    <col min="2324" max="2324" width="8" style="17" customWidth="1"/>
    <col min="2325" max="2325" width="6.5703125" style="17" customWidth="1"/>
    <col min="2326" max="2326" width="6.42578125" style="17" customWidth="1"/>
    <col min="2327" max="2327" width="6.5703125" style="17" customWidth="1"/>
    <col min="2328" max="2328" width="7" style="17" customWidth="1"/>
    <col min="2329" max="2329" width="7.7109375" style="17" customWidth="1"/>
    <col min="2330" max="2330" width="7" style="17" customWidth="1"/>
    <col min="2331" max="2331" width="7.28515625" style="17" customWidth="1"/>
    <col min="2332" max="2332" width="7.42578125" style="17" customWidth="1"/>
    <col min="2333" max="2571" width="9.140625" style="17"/>
    <col min="2572" max="2572" width="3.85546875" style="17" customWidth="1"/>
    <col min="2573" max="2573" width="22.42578125" style="17" customWidth="1"/>
    <col min="2574" max="2574" width="9.28515625" style="17" customWidth="1"/>
    <col min="2575" max="2575" width="7" style="17" customWidth="1"/>
    <col min="2576" max="2576" width="7.140625" style="17" customWidth="1"/>
    <col min="2577" max="2577" width="6.85546875" style="17" customWidth="1"/>
    <col min="2578" max="2578" width="7.28515625" style="17" customWidth="1"/>
    <col min="2579" max="2579" width="7" style="17" customWidth="1"/>
    <col min="2580" max="2580" width="8" style="17" customWidth="1"/>
    <col min="2581" max="2581" width="6.5703125" style="17" customWidth="1"/>
    <col min="2582" max="2582" width="6.42578125" style="17" customWidth="1"/>
    <col min="2583" max="2583" width="6.5703125" style="17" customWidth="1"/>
    <col min="2584" max="2584" width="7" style="17" customWidth="1"/>
    <col min="2585" max="2585" width="7.7109375" style="17" customWidth="1"/>
    <col min="2586" max="2586" width="7" style="17" customWidth="1"/>
    <col min="2587" max="2587" width="7.28515625" style="17" customWidth="1"/>
    <col min="2588" max="2588" width="7.42578125" style="17" customWidth="1"/>
    <col min="2589" max="2827" width="9.140625" style="17"/>
    <col min="2828" max="2828" width="3.85546875" style="17" customWidth="1"/>
    <col min="2829" max="2829" width="22.42578125" style="17" customWidth="1"/>
    <col min="2830" max="2830" width="9.28515625" style="17" customWidth="1"/>
    <col min="2831" max="2831" width="7" style="17" customWidth="1"/>
    <col min="2832" max="2832" width="7.140625" style="17" customWidth="1"/>
    <col min="2833" max="2833" width="6.85546875" style="17" customWidth="1"/>
    <col min="2834" max="2834" width="7.28515625" style="17" customWidth="1"/>
    <col min="2835" max="2835" width="7" style="17" customWidth="1"/>
    <col min="2836" max="2836" width="8" style="17" customWidth="1"/>
    <col min="2837" max="2837" width="6.5703125" style="17" customWidth="1"/>
    <col min="2838" max="2838" width="6.42578125" style="17" customWidth="1"/>
    <col min="2839" max="2839" width="6.5703125" style="17" customWidth="1"/>
    <col min="2840" max="2840" width="7" style="17" customWidth="1"/>
    <col min="2841" max="2841" width="7.7109375" style="17" customWidth="1"/>
    <col min="2842" max="2842" width="7" style="17" customWidth="1"/>
    <col min="2843" max="2843" width="7.28515625" style="17" customWidth="1"/>
    <col min="2844" max="2844" width="7.42578125" style="17" customWidth="1"/>
    <col min="2845" max="3083" width="9.140625" style="17"/>
    <col min="3084" max="3084" width="3.85546875" style="17" customWidth="1"/>
    <col min="3085" max="3085" width="22.42578125" style="17" customWidth="1"/>
    <col min="3086" max="3086" width="9.28515625" style="17" customWidth="1"/>
    <col min="3087" max="3087" width="7" style="17" customWidth="1"/>
    <col min="3088" max="3088" width="7.140625" style="17" customWidth="1"/>
    <col min="3089" max="3089" width="6.85546875" style="17" customWidth="1"/>
    <col min="3090" max="3090" width="7.28515625" style="17" customWidth="1"/>
    <col min="3091" max="3091" width="7" style="17" customWidth="1"/>
    <col min="3092" max="3092" width="8" style="17" customWidth="1"/>
    <col min="3093" max="3093" width="6.5703125" style="17" customWidth="1"/>
    <col min="3094" max="3094" width="6.42578125" style="17" customWidth="1"/>
    <col min="3095" max="3095" width="6.5703125" style="17" customWidth="1"/>
    <col min="3096" max="3096" width="7" style="17" customWidth="1"/>
    <col min="3097" max="3097" width="7.7109375" style="17" customWidth="1"/>
    <col min="3098" max="3098" width="7" style="17" customWidth="1"/>
    <col min="3099" max="3099" width="7.28515625" style="17" customWidth="1"/>
    <col min="3100" max="3100" width="7.42578125" style="17" customWidth="1"/>
    <col min="3101" max="3339" width="9.140625" style="17"/>
    <col min="3340" max="3340" width="3.85546875" style="17" customWidth="1"/>
    <col min="3341" max="3341" width="22.42578125" style="17" customWidth="1"/>
    <col min="3342" max="3342" width="9.28515625" style="17" customWidth="1"/>
    <col min="3343" max="3343" width="7" style="17" customWidth="1"/>
    <col min="3344" max="3344" width="7.140625" style="17" customWidth="1"/>
    <col min="3345" max="3345" width="6.85546875" style="17" customWidth="1"/>
    <col min="3346" max="3346" width="7.28515625" style="17" customWidth="1"/>
    <col min="3347" max="3347" width="7" style="17" customWidth="1"/>
    <col min="3348" max="3348" width="8" style="17" customWidth="1"/>
    <col min="3349" max="3349" width="6.5703125" style="17" customWidth="1"/>
    <col min="3350" max="3350" width="6.42578125" style="17" customWidth="1"/>
    <col min="3351" max="3351" width="6.5703125" style="17" customWidth="1"/>
    <col min="3352" max="3352" width="7" style="17" customWidth="1"/>
    <col min="3353" max="3353" width="7.7109375" style="17" customWidth="1"/>
    <col min="3354" max="3354" width="7" style="17" customWidth="1"/>
    <col min="3355" max="3355" width="7.28515625" style="17" customWidth="1"/>
    <col min="3356" max="3356" width="7.42578125" style="17" customWidth="1"/>
    <col min="3357" max="3595" width="9.140625" style="17"/>
    <col min="3596" max="3596" width="3.85546875" style="17" customWidth="1"/>
    <col min="3597" max="3597" width="22.42578125" style="17" customWidth="1"/>
    <col min="3598" max="3598" width="9.28515625" style="17" customWidth="1"/>
    <col min="3599" max="3599" width="7" style="17" customWidth="1"/>
    <col min="3600" max="3600" width="7.140625" style="17" customWidth="1"/>
    <col min="3601" max="3601" width="6.85546875" style="17" customWidth="1"/>
    <col min="3602" max="3602" width="7.28515625" style="17" customWidth="1"/>
    <col min="3603" max="3603" width="7" style="17" customWidth="1"/>
    <col min="3604" max="3604" width="8" style="17" customWidth="1"/>
    <col min="3605" max="3605" width="6.5703125" style="17" customWidth="1"/>
    <col min="3606" max="3606" width="6.42578125" style="17" customWidth="1"/>
    <col min="3607" max="3607" width="6.5703125" style="17" customWidth="1"/>
    <col min="3608" max="3608" width="7" style="17" customWidth="1"/>
    <col min="3609" max="3609" width="7.7109375" style="17" customWidth="1"/>
    <col min="3610" max="3610" width="7" style="17" customWidth="1"/>
    <col min="3611" max="3611" width="7.28515625" style="17" customWidth="1"/>
    <col min="3612" max="3612" width="7.42578125" style="17" customWidth="1"/>
    <col min="3613" max="3851" width="9.140625" style="17"/>
    <col min="3852" max="3852" width="3.85546875" style="17" customWidth="1"/>
    <col min="3853" max="3853" width="22.42578125" style="17" customWidth="1"/>
    <col min="3854" max="3854" width="9.28515625" style="17" customWidth="1"/>
    <col min="3855" max="3855" width="7" style="17" customWidth="1"/>
    <col min="3856" max="3856" width="7.140625" style="17" customWidth="1"/>
    <col min="3857" max="3857" width="6.85546875" style="17" customWidth="1"/>
    <col min="3858" max="3858" width="7.28515625" style="17" customWidth="1"/>
    <col min="3859" max="3859" width="7" style="17" customWidth="1"/>
    <col min="3860" max="3860" width="8" style="17" customWidth="1"/>
    <col min="3861" max="3861" width="6.5703125" style="17" customWidth="1"/>
    <col min="3862" max="3862" width="6.42578125" style="17" customWidth="1"/>
    <col min="3863" max="3863" width="6.5703125" style="17" customWidth="1"/>
    <col min="3864" max="3864" width="7" style="17" customWidth="1"/>
    <col min="3865" max="3865" width="7.7109375" style="17" customWidth="1"/>
    <col min="3866" max="3866" width="7" style="17" customWidth="1"/>
    <col min="3867" max="3867" width="7.28515625" style="17" customWidth="1"/>
    <col min="3868" max="3868" width="7.42578125" style="17" customWidth="1"/>
    <col min="3869" max="4107" width="9.140625" style="17"/>
    <col min="4108" max="4108" width="3.85546875" style="17" customWidth="1"/>
    <col min="4109" max="4109" width="22.42578125" style="17" customWidth="1"/>
    <col min="4110" max="4110" width="9.28515625" style="17" customWidth="1"/>
    <col min="4111" max="4111" width="7" style="17" customWidth="1"/>
    <col min="4112" max="4112" width="7.140625" style="17" customWidth="1"/>
    <col min="4113" max="4113" width="6.85546875" style="17" customWidth="1"/>
    <col min="4114" max="4114" width="7.28515625" style="17" customWidth="1"/>
    <col min="4115" max="4115" width="7" style="17" customWidth="1"/>
    <col min="4116" max="4116" width="8" style="17" customWidth="1"/>
    <col min="4117" max="4117" width="6.5703125" style="17" customWidth="1"/>
    <col min="4118" max="4118" width="6.42578125" style="17" customWidth="1"/>
    <col min="4119" max="4119" width="6.5703125" style="17" customWidth="1"/>
    <col min="4120" max="4120" width="7" style="17" customWidth="1"/>
    <col min="4121" max="4121" width="7.7109375" style="17" customWidth="1"/>
    <col min="4122" max="4122" width="7" style="17" customWidth="1"/>
    <col min="4123" max="4123" width="7.28515625" style="17" customWidth="1"/>
    <col min="4124" max="4124" width="7.42578125" style="17" customWidth="1"/>
    <col min="4125" max="4363" width="9.140625" style="17"/>
    <col min="4364" max="4364" width="3.85546875" style="17" customWidth="1"/>
    <col min="4365" max="4365" width="22.42578125" style="17" customWidth="1"/>
    <col min="4366" max="4366" width="9.28515625" style="17" customWidth="1"/>
    <col min="4367" max="4367" width="7" style="17" customWidth="1"/>
    <col min="4368" max="4368" width="7.140625" style="17" customWidth="1"/>
    <col min="4369" max="4369" width="6.85546875" style="17" customWidth="1"/>
    <col min="4370" max="4370" width="7.28515625" style="17" customWidth="1"/>
    <col min="4371" max="4371" width="7" style="17" customWidth="1"/>
    <col min="4372" max="4372" width="8" style="17" customWidth="1"/>
    <col min="4373" max="4373" width="6.5703125" style="17" customWidth="1"/>
    <col min="4374" max="4374" width="6.42578125" style="17" customWidth="1"/>
    <col min="4375" max="4375" width="6.5703125" style="17" customWidth="1"/>
    <col min="4376" max="4376" width="7" style="17" customWidth="1"/>
    <col min="4377" max="4377" width="7.7109375" style="17" customWidth="1"/>
    <col min="4378" max="4378" width="7" style="17" customWidth="1"/>
    <col min="4379" max="4379" width="7.28515625" style="17" customWidth="1"/>
    <col min="4380" max="4380" width="7.42578125" style="17" customWidth="1"/>
    <col min="4381" max="4619" width="9.140625" style="17"/>
    <col min="4620" max="4620" width="3.85546875" style="17" customWidth="1"/>
    <col min="4621" max="4621" width="22.42578125" style="17" customWidth="1"/>
    <col min="4622" max="4622" width="9.28515625" style="17" customWidth="1"/>
    <col min="4623" max="4623" width="7" style="17" customWidth="1"/>
    <col min="4624" max="4624" width="7.140625" style="17" customWidth="1"/>
    <col min="4625" max="4625" width="6.85546875" style="17" customWidth="1"/>
    <col min="4626" max="4626" width="7.28515625" style="17" customWidth="1"/>
    <col min="4627" max="4627" width="7" style="17" customWidth="1"/>
    <col min="4628" max="4628" width="8" style="17" customWidth="1"/>
    <col min="4629" max="4629" width="6.5703125" style="17" customWidth="1"/>
    <col min="4630" max="4630" width="6.42578125" style="17" customWidth="1"/>
    <col min="4631" max="4631" width="6.5703125" style="17" customWidth="1"/>
    <col min="4632" max="4632" width="7" style="17" customWidth="1"/>
    <col min="4633" max="4633" width="7.7109375" style="17" customWidth="1"/>
    <col min="4634" max="4634" width="7" style="17" customWidth="1"/>
    <col min="4635" max="4635" width="7.28515625" style="17" customWidth="1"/>
    <col min="4636" max="4636" width="7.42578125" style="17" customWidth="1"/>
    <col min="4637" max="4875" width="9.140625" style="17"/>
    <col min="4876" max="4876" width="3.85546875" style="17" customWidth="1"/>
    <col min="4877" max="4877" width="22.42578125" style="17" customWidth="1"/>
    <col min="4878" max="4878" width="9.28515625" style="17" customWidth="1"/>
    <col min="4879" max="4879" width="7" style="17" customWidth="1"/>
    <col min="4880" max="4880" width="7.140625" style="17" customWidth="1"/>
    <col min="4881" max="4881" width="6.85546875" style="17" customWidth="1"/>
    <col min="4882" max="4882" width="7.28515625" style="17" customWidth="1"/>
    <col min="4883" max="4883" width="7" style="17" customWidth="1"/>
    <col min="4884" max="4884" width="8" style="17" customWidth="1"/>
    <col min="4885" max="4885" width="6.5703125" style="17" customWidth="1"/>
    <col min="4886" max="4886" width="6.42578125" style="17" customWidth="1"/>
    <col min="4887" max="4887" width="6.5703125" style="17" customWidth="1"/>
    <col min="4888" max="4888" width="7" style="17" customWidth="1"/>
    <col min="4889" max="4889" width="7.7109375" style="17" customWidth="1"/>
    <col min="4890" max="4890" width="7" style="17" customWidth="1"/>
    <col min="4891" max="4891" width="7.28515625" style="17" customWidth="1"/>
    <col min="4892" max="4892" width="7.42578125" style="17" customWidth="1"/>
    <col min="4893" max="5131" width="9.140625" style="17"/>
    <col min="5132" max="5132" width="3.85546875" style="17" customWidth="1"/>
    <col min="5133" max="5133" width="22.42578125" style="17" customWidth="1"/>
    <col min="5134" max="5134" width="9.28515625" style="17" customWidth="1"/>
    <col min="5135" max="5135" width="7" style="17" customWidth="1"/>
    <col min="5136" max="5136" width="7.140625" style="17" customWidth="1"/>
    <col min="5137" max="5137" width="6.85546875" style="17" customWidth="1"/>
    <col min="5138" max="5138" width="7.28515625" style="17" customWidth="1"/>
    <col min="5139" max="5139" width="7" style="17" customWidth="1"/>
    <col min="5140" max="5140" width="8" style="17" customWidth="1"/>
    <col min="5141" max="5141" width="6.5703125" style="17" customWidth="1"/>
    <col min="5142" max="5142" width="6.42578125" style="17" customWidth="1"/>
    <col min="5143" max="5143" width="6.5703125" style="17" customWidth="1"/>
    <col min="5144" max="5144" width="7" style="17" customWidth="1"/>
    <col min="5145" max="5145" width="7.7109375" style="17" customWidth="1"/>
    <col min="5146" max="5146" width="7" style="17" customWidth="1"/>
    <col min="5147" max="5147" width="7.28515625" style="17" customWidth="1"/>
    <col min="5148" max="5148" width="7.42578125" style="17" customWidth="1"/>
    <col min="5149" max="5387" width="9.140625" style="17"/>
    <col min="5388" max="5388" width="3.85546875" style="17" customWidth="1"/>
    <col min="5389" max="5389" width="22.42578125" style="17" customWidth="1"/>
    <col min="5390" max="5390" width="9.28515625" style="17" customWidth="1"/>
    <col min="5391" max="5391" width="7" style="17" customWidth="1"/>
    <col min="5392" max="5392" width="7.140625" style="17" customWidth="1"/>
    <col min="5393" max="5393" width="6.85546875" style="17" customWidth="1"/>
    <col min="5394" max="5394" width="7.28515625" style="17" customWidth="1"/>
    <col min="5395" max="5395" width="7" style="17" customWidth="1"/>
    <col min="5396" max="5396" width="8" style="17" customWidth="1"/>
    <col min="5397" max="5397" width="6.5703125" style="17" customWidth="1"/>
    <col min="5398" max="5398" width="6.42578125" style="17" customWidth="1"/>
    <col min="5399" max="5399" width="6.5703125" style="17" customWidth="1"/>
    <col min="5400" max="5400" width="7" style="17" customWidth="1"/>
    <col min="5401" max="5401" width="7.7109375" style="17" customWidth="1"/>
    <col min="5402" max="5402" width="7" style="17" customWidth="1"/>
    <col min="5403" max="5403" width="7.28515625" style="17" customWidth="1"/>
    <col min="5404" max="5404" width="7.42578125" style="17" customWidth="1"/>
    <col min="5405" max="5643" width="9.140625" style="17"/>
    <col min="5644" max="5644" width="3.85546875" style="17" customWidth="1"/>
    <col min="5645" max="5645" width="22.42578125" style="17" customWidth="1"/>
    <col min="5646" max="5646" width="9.28515625" style="17" customWidth="1"/>
    <col min="5647" max="5647" width="7" style="17" customWidth="1"/>
    <col min="5648" max="5648" width="7.140625" style="17" customWidth="1"/>
    <col min="5649" max="5649" width="6.85546875" style="17" customWidth="1"/>
    <col min="5650" max="5650" width="7.28515625" style="17" customWidth="1"/>
    <col min="5651" max="5651" width="7" style="17" customWidth="1"/>
    <col min="5652" max="5652" width="8" style="17" customWidth="1"/>
    <col min="5653" max="5653" width="6.5703125" style="17" customWidth="1"/>
    <col min="5654" max="5654" width="6.42578125" style="17" customWidth="1"/>
    <col min="5655" max="5655" width="6.5703125" style="17" customWidth="1"/>
    <col min="5656" max="5656" width="7" style="17" customWidth="1"/>
    <col min="5657" max="5657" width="7.7109375" style="17" customWidth="1"/>
    <col min="5658" max="5658" width="7" style="17" customWidth="1"/>
    <col min="5659" max="5659" width="7.28515625" style="17" customWidth="1"/>
    <col min="5660" max="5660" width="7.42578125" style="17" customWidth="1"/>
    <col min="5661" max="5899" width="9.140625" style="17"/>
    <col min="5900" max="5900" width="3.85546875" style="17" customWidth="1"/>
    <col min="5901" max="5901" width="22.42578125" style="17" customWidth="1"/>
    <col min="5902" max="5902" width="9.28515625" style="17" customWidth="1"/>
    <col min="5903" max="5903" width="7" style="17" customWidth="1"/>
    <col min="5904" max="5904" width="7.140625" style="17" customWidth="1"/>
    <col min="5905" max="5905" width="6.85546875" style="17" customWidth="1"/>
    <col min="5906" max="5906" width="7.28515625" style="17" customWidth="1"/>
    <col min="5907" max="5907" width="7" style="17" customWidth="1"/>
    <col min="5908" max="5908" width="8" style="17" customWidth="1"/>
    <col min="5909" max="5909" width="6.5703125" style="17" customWidth="1"/>
    <col min="5910" max="5910" width="6.42578125" style="17" customWidth="1"/>
    <col min="5911" max="5911" width="6.5703125" style="17" customWidth="1"/>
    <col min="5912" max="5912" width="7" style="17" customWidth="1"/>
    <col min="5913" max="5913" width="7.7109375" style="17" customWidth="1"/>
    <col min="5914" max="5914" width="7" style="17" customWidth="1"/>
    <col min="5915" max="5915" width="7.28515625" style="17" customWidth="1"/>
    <col min="5916" max="5916" width="7.42578125" style="17" customWidth="1"/>
    <col min="5917" max="6155" width="9.140625" style="17"/>
    <col min="6156" max="6156" width="3.85546875" style="17" customWidth="1"/>
    <col min="6157" max="6157" width="22.42578125" style="17" customWidth="1"/>
    <col min="6158" max="6158" width="9.28515625" style="17" customWidth="1"/>
    <col min="6159" max="6159" width="7" style="17" customWidth="1"/>
    <col min="6160" max="6160" width="7.140625" style="17" customWidth="1"/>
    <col min="6161" max="6161" width="6.85546875" style="17" customWidth="1"/>
    <col min="6162" max="6162" width="7.28515625" style="17" customWidth="1"/>
    <col min="6163" max="6163" width="7" style="17" customWidth="1"/>
    <col min="6164" max="6164" width="8" style="17" customWidth="1"/>
    <col min="6165" max="6165" width="6.5703125" style="17" customWidth="1"/>
    <col min="6166" max="6166" width="6.42578125" style="17" customWidth="1"/>
    <col min="6167" max="6167" width="6.5703125" style="17" customWidth="1"/>
    <col min="6168" max="6168" width="7" style="17" customWidth="1"/>
    <col min="6169" max="6169" width="7.7109375" style="17" customWidth="1"/>
    <col min="6170" max="6170" width="7" style="17" customWidth="1"/>
    <col min="6171" max="6171" width="7.28515625" style="17" customWidth="1"/>
    <col min="6172" max="6172" width="7.42578125" style="17" customWidth="1"/>
    <col min="6173" max="6411" width="9.140625" style="17"/>
    <col min="6412" max="6412" width="3.85546875" style="17" customWidth="1"/>
    <col min="6413" max="6413" width="22.42578125" style="17" customWidth="1"/>
    <col min="6414" max="6414" width="9.28515625" style="17" customWidth="1"/>
    <col min="6415" max="6415" width="7" style="17" customWidth="1"/>
    <col min="6416" max="6416" width="7.140625" style="17" customWidth="1"/>
    <col min="6417" max="6417" width="6.85546875" style="17" customWidth="1"/>
    <col min="6418" max="6418" width="7.28515625" style="17" customWidth="1"/>
    <col min="6419" max="6419" width="7" style="17" customWidth="1"/>
    <col min="6420" max="6420" width="8" style="17" customWidth="1"/>
    <col min="6421" max="6421" width="6.5703125" style="17" customWidth="1"/>
    <col min="6422" max="6422" width="6.42578125" style="17" customWidth="1"/>
    <col min="6423" max="6423" width="6.5703125" style="17" customWidth="1"/>
    <col min="6424" max="6424" width="7" style="17" customWidth="1"/>
    <col min="6425" max="6425" width="7.7109375" style="17" customWidth="1"/>
    <col min="6426" max="6426" width="7" style="17" customWidth="1"/>
    <col min="6427" max="6427" width="7.28515625" style="17" customWidth="1"/>
    <col min="6428" max="6428" width="7.42578125" style="17" customWidth="1"/>
    <col min="6429" max="6667" width="9.140625" style="17"/>
    <col min="6668" max="6668" width="3.85546875" style="17" customWidth="1"/>
    <col min="6669" max="6669" width="22.42578125" style="17" customWidth="1"/>
    <col min="6670" max="6670" width="9.28515625" style="17" customWidth="1"/>
    <col min="6671" max="6671" width="7" style="17" customWidth="1"/>
    <col min="6672" max="6672" width="7.140625" style="17" customWidth="1"/>
    <col min="6673" max="6673" width="6.85546875" style="17" customWidth="1"/>
    <col min="6674" max="6674" width="7.28515625" style="17" customWidth="1"/>
    <col min="6675" max="6675" width="7" style="17" customWidth="1"/>
    <col min="6676" max="6676" width="8" style="17" customWidth="1"/>
    <col min="6677" max="6677" width="6.5703125" style="17" customWidth="1"/>
    <col min="6678" max="6678" width="6.42578125" style="17" customWidth="1"/>
    <col min="6679" max="6679" width="6.5703125" style="17" customWidth="1"/>
    <col min="6680" max="6680" width="7" style="17" customWidth="1"/>
    <col min="6681" max="6681" width="7.7109375" style="17" customWidth="1"/>
    <col min="6682" max="6682" width="7" style="17" customWidth="1"/>
    <col min="6683" max="6683" width="7.28515625" style="17" customWidth="1"/>
    <col min="6684" max="6684" width="7.42578125" style="17" customWidth="1"/>
    <col min="6685" max="6923" width="9.140625" style="17"/>
    <col min="6924" max="6924" width="3.85546875" style="17" customWidth="1"/>
    <col min="6925" max="6925" width="22.42578125" style="17" customWidth="1"/>
    <col min="6926" max="6926" width="9.28515625" style="17" customWidth="1"/>
    <col min="6927" max="6927" width="7" style="17" customWidth="1"/>
    <col min="6928" max="6928" width="7.140625" style="17" customWidth="1"/>
    <col min="6929" max="6929" width="6.85546875" style="17" customWidth="1"/>
    <col min="6930" max="6930" width="7.28515625" style="17" customWidth="1"/>
    <col min="6931" max="6931" width="7" style="17" customWidth="1"/>
    <col min="6932" max="6932" width="8" style="17" customWidth="1"/>
    <col min="6933" max="6933" width="6.5703125" style="17" customWidth="1"/>
    <col min="6934" max="6934" width="6.42578125" style="17" customWidth="1"/>
    <col min="6935" max="6935" width="6.5703125" style="17" customWidth="1"/>
    <col min="6936" max="6936" width="7" style="17" customWidth="1"/>
    <col min="6937" max="6937" width="7.7109375" style="17" customWidth="1"/>
    <col min="6938" max="6938" width="7" style="17" customWidth="1"/>
    <col min="6939" max="6939" width="7.28515625" style="17" customWidth="1"/>
    <col min="6940" max="6940" width="7.42578125" style="17" customWidth="1"/>
    <col min="6941" max="7179" width="9.140625" style="17"/>
    <col min="7180" max="7180" width="3.85546875" style="17" customWidth="1"/>
    <col min="7181" max="7181" width="22.42578125" style="17" customWidth="1"/>
    <col min="7182" max="7182" width="9.28515625" style="17" customWidth="1"/>
    <col min="7183" max="7183" width="7" style="17" customWidth="1"/>
    <col min="7184" max="7184" width="7.140625" style="17" customWidth="1"/>
    <col min="7185" max="7185" width="6.85546875" style="17" customWidth="1"/>
    <col min="7186" max="7186" width="7.28515625" style="17" customWidth="1"/>
    <col min="7187" max="7187" width="7" style="17" customWidth="1"/>
    <col min="7188" max="7188" width="8" style="17" customWidth="1"/>
    <col min="7189" max="7189" width="6.5703125" style="17" customWidth="1"/>
    <col min="7190" max="7190" width="6.42578125" style="17" customWidth="1"/>
    <col min="7191" max="7191" width="6.5703125" style="17" customWidth="1"/>
    <col min="7192" max="7192" width="7" style="17" customWidth="1"/>
    <col min="7193" max="7193" width="7.7109375" style="17" customWidth="1"/>
    <col min="7194" max="7194" width="7" style="17" customWidth="1"/>
    <col min="7195" max="7195" width="7.28515625" style="17" customWidth="1"/>
    <col min="7196" max="7196" width="7.42578125" style="17" customWidth="1"/>
    <col min="7197" max="7435" width="9.140625" style="17"/>
    <col min="7436" max="7436" width="3.85546875" style="17" customWidth="1"/>
    <col min="7437" max="7437" width="22.42578125" style="17" customWidth="1"/>
    <col min="7438" max="7438" width="9.28515625" style="17" customWidth="1"/>
    <col min="7439" max="7439" width="7" style="17" customWidth="1"/>
    <col min="7440" max="7440" width="7.140625" style="17" customWidth="1"/>
    <col min="7441" max="7441" width="6.85546875" style="17" customWidth="1"/>
    <col min="7442" max="7442" width="7.28515625" style="17" customWidth="1"/>
    <col min="7443" max="7443" width="7" style="17" customWidth="1"/>
    <col min="7444" max="7444" width="8" style="17" customWidth="1"/>
    <col min="7445" max="7445" width="6.5703125" style="17" customWidth="1"/>
    <col min="7446" max="7446" width="6.42578125" style="17" customWidth="1"/>
    <col min="7447" max="7447" width="6.5703125" style="17" customWidth="1"/>
    <col min="7448" max="7448" width="7" style="17" customWidth="1"/>
    <col min="7449" max="7449" width="7.7109375" style="17" customWidth="1"/>
    <col min="7450" max="7450" width="7" style="17" customWidth="1"/>
    <col min="7451" max="7451" width="7.28515625" style="17" customWidth="1"/>
    <col min="7452" max="7452" width="7.42578125" style="17" customWidth="1"/>
    <col min="7453" max="7691" width="9.140625" style="17"/>
    <col min="7692" max="7692" width="3.85546875" style="17" customWidth="1"/>
    <col min="7693" max="7693" width="22.42578125" style="17" customWidth="1"/>
    <col min="7694" max="7694" width="9.28515625" style="17" customWidth="1"/>
    <col min="7695" max="7695" width="7" style="17" customWidth="1"/>
    <col min="7696" max="7696" width="7.140625" style="17" customWidth="1"/>
    <col min="7697" max="7697" width="6.85546875" style="17" customWidth="1"/>
    <col min="7698" max="7698" width="7.28515625" style="17" customWidth="1"/>
    <col min="7699" max="7699" width="7" style="17" customWidth="1"/>
    <col min="7700" max="7700" width="8" style="17" customWidth="1"/>
    <col min="7701" max="7701" width="6.5703125" style="17" customWidth="1"/>
    <col min="7702" max="7702" width="6.42578125" style="17" customWidth="1"/>
    <col min="7703" max="7703" width="6.5703125" style="17" customWidth="1"/>
    <col min="7704" max="7704" width="7" style="17" customWidth="1"/>
    <col min="7705" max="7705" width="7.7109375" style="17" customWidth="1"/>
    <col min="7706" max="7706" width="7" style="17" customWidth="1"/>
    <col min="7707" max="7707" width="7.28515625" style="17" customWidth="1"/>
    <col min="7708" max="7708" width="7.42578125" style="17" customWidth="1"/>
    <col min="7709" max="7947" width="9.140625" style="17"/>
    <col min="7948" max="7948" width="3.85546875" style="17" customWidth="1"/>
    <col min="7949" max="7949" width="22.42578125" style="17" customWidth="1"/>
    <col min="7950" max="7950" width="9.28515625" style="17" customWidth="1"/>
    <col min="7951" max="7951" width="7" style="17" customWidth="1"/>
    <col min="7952" max="7952" width="7.140625" style="17" customWidth="1"/>
    <col min="7953" max="7953" width="6.85546875" style="17" customWidth="1"/>
    <col min="7954" max="7954" width="7.28515625" style="17" customWidth="1"/>
    <col min="7955" max="7955" width="7" style="17" customWidth="1"/>
    <col min="7956" max="7956" width="8" style="17" customWidth="1"/>
    <col min="7957" max="7957" width="6.5703125" style="17" customWidth="1"/>
    <col min="7958" max="7958" width="6.42578125" style="17" customWidth="1"/>
    <col min="7959" max="7959" width="6.5703125" style="17" customWidth="1"/>
    <col min="7960" max="7960" width="7" style="17" customWidth="1"/>
    <col min="7961" max="7961" width="7.7109375" style="17" customWidth="1"/>
    <col min="7962" max="7962" width="7" style="17" customWidth="1"/>
    <col min="7963" max="7963" width="7.28515625" style="17" customWidth="1"/>
    <col min="7964" max="7964" width="7.42578125" style="17" customWidth="1"/>
    <col min="7965" max="8203" width="9.140625" style="17"/>
    <col min="8204" max="8204" width="3.85546875" style="17" customWidth="1"/>
    <col min="8205" max="8205" width="22.42578125" style="17" customWidth="1"/>
    <col min="8206" max="8206" width="9.28515625" style="17" customWidth="1"/>
    <col min="8207" max="8207" width="7" style="17" customWidth="1"/>
    <col min="8208" max="8208" width="7.140625" style="17" customWidth="1"/>
    <col min="8209" max="8209" width="6.85546875" style="17" customWidth="1"/>
    <col min="8210" max="8210" width="7.28515625" style="17" customWidth="1"/>
    <col min="8211" max="8211" width="7" style="17" customWidth="1"/>
    <col min="8212" max="8212" width="8" style="17" customWidth="1"/>
    <col min="8213" max="8213" width="6.5703125" style="17" customWidth="1"/>
    <col min="8214" max="8214" width="6.42578125" style="17" customWidth="1"/>
    <col min="8215" max="8215" width="6.5703125" style="17" customWidth="1"/>
    <col min="8216" max="8216" width="7" style="17" customWidth="1"/>
    <col min="8217" max="8217" width="7.7109375" style="17" customWidth="1"/>
    <col min="8218" max="8218" width="7" style="17" customWidth="1"/>
    <col min="8219" max="8219" width="7.28515625" style="17" customWidth="1"/>
    <col min="8220" max="8220" width="7.42578125" style="17" customWidth="1"/>
    <col min="8221" max="8459" width="9.140625" style="17"/>
    <col min="8460" max="8460" width="3.85546875" style="17" customWidth="1"/>
    <col min="8461" max="8461" width="22.42578125" style="17" customWidth="1"/>
    <col min="8462" max="8462" width="9.28515625" style="17" customWidth="1"/>
    <col min="8463" max="8463" width="7" style="17" customWidth="1"/>
    <col min="8464" max="8464" width="7.140625" style="17" customWidth="1"/>
    <col min="8465" max="8465" width="6.85546875" style="17" customWidth="1"/>
    <col min="8466" max="8466" width="7.28515625" style="17" customWidth="1"/>
    <col min="8467" max="8467" width="7" style="17" customWidth="1"/>
    <col min="8468" max="8468" width="8" style="17" customWidth="1"/>
    <col min="8469" max="8469" width="6.5703125" style="17" customWidth="1"/>
    <col min="8470" max="8470" width="6.42578125" style="17" customWidth="1"/>
    <col min="8471" max="8471" width="6.5703125" style="17" customWidth="1"/>
    <col min="8472" max="8472" width="7" style="17" customWidth="1"/>
    <col min="8473" max="8473" width="7.7109375" style="17" customWidth="1"/>
    <col min="8474" max="8474" width="7" style="17" customWidth="1"/>
    <col min="8475" max="8475" width="7.28515625" style="17" customWidth="1"/>
    <col min="8476" max="8476" width="7.42578125" style="17" customWidth="1"/>
    <col min="8477" max="8715" width="9.140625" style="17"/>
    <col min="8716" max="8716" width="3.85546875" style="17" customWidth="1"/>
    <col min="8717" max="8717" width="22.42578125" style="17" customWidth="1"/>
    <col min="8718" max="8718" width="9.28515625" style="17" customWidth="1"/>
    <col min="8719" max="8719" width="7" style="17" customWidth="1"/>
    <col min="8720" max="8720" width="7.140625" style="17" customWidth="1"/>
    <col min="8721" max="8721" width="6.85546875" style="17" customWidth="1"/>
    <col min="8722" max="8722" width="7.28515625" style="17" customWidth="1"/>
    <col min="8723" max="8723" width="7" style="17" customWidth="1"/>
    <col min="8724" max="8724" width="8" style="17" customWidth="1"/>
    <col min="8725" max="8725" width="6.5703125" style="17" customWidth="1"/>
    <col min="8726" max="8726" width="6.42578125" style="17" customWidth="1"/>
    <col min="8727" max="8727" width="6.5703125" style="17" customWidth="1"/>
    <col min="8728" max="8728" width="7" style="17" customWidth="1"/>
    <col min="8729" max="8729" width="7.7109375" style="17" customWidth="1"/>
    <col min="8730" max="8730" width="7" style="17" customWidth="1"/>
    <col min="8731" max="8731" width="7.28515625" style="17" customWidth="1"/>
    <col min="8732" max="8732" width="7.42578125" style="17" customWidth="1"/>
    <col min="8733" max="8971" width="9.140625" style="17"/>
    <col min="8972" max="8972" width="3.85546875" style="17" customWidth="1"/>
    <col min="8973" max="8973" width="22.42578125" style="17" customWidth="1"/>
    <col min="8974" max="8974" width="9.28515625" style="17" customWidth="1"/>
    <col min="8975" max="8975" width="7" style="17" customWidth="1"/>
    <col min="8976" max="8976" width="7.140625" style="17" customWidth="1"/>
    <col min="8977" max="8977" width="6.85546875" style="17" customWidth="1"/>
    <col min="8978" max="8978" width="7.28515625" style="17" customWidth="1"/>
    <col min="8979" max="8979" width="7" style="17" customWidth="1"/>
    <col min="8980" max="8980" width="8" style="17" customWidth="1"/>
    <col min="8981" max="8981" width="6.5703125" style="17" customWidth="1"/>
    <col min="8982" max="8982" width="6.42578125" style="17" customWidth="1"/>
    <col min="8983" max="8983" width="6.5703125" style="17" customWidth="1"/>
    <col min="8984" max="8984" width="7" style="17" customWidth="1"/>
    <col min="8985" max="8985" width="7.7109375" style="17" customWidth="1"/>
    <col min="8986" max="8986" width="7" style="17" customWidth="1"/>
    <col min="8987" max="8987" width="7.28515625" style="17" customWidth="1"/>
    <col min="8988" max="8988" width="7.42578125" style="17" customWidth="1"/>
    <col min="8989" max="9227" width="9.140625" style="17"/>
    <col min="9228" max="9228" width="3.85546875" style="17" customWidth="1"/>
    <col min="9229" max="9229" width="22.42578125" style="17" customWidth="1"/>
    <col min="9230" max="9230" width="9.28515625" style="17" customWidth="1"/>
    <col min="9231" max="9231" width="7" style="17" customWidth="1"/>
    <col min="9232" max="9232" width="7.140625" style="17" customWidth="1"/>
    <col min="9233" max="9233" width="6.85546875" style="17" customWidth="1"/>
    <col min="9234" max="9234" width="7.28515625" style="17" customWidth="1"/>
    <col min="9235" max="9235" width="7" style="17" customWidth="1"/>
    <col min="9236" max="9236" width="8" style="17" customWidth="1"/>
    <col min="9237" max="9237" width="6.5703125" style="17" customWidth="1"/>
    <col min="9238" max="9238" width="6.42578125" style="17" customWidth="1"/>
    <col min="9239" max="9239" width="6.5703125" style="17" customWidth="1"/>
    <col min="9240" max="9240" width="7" style="17" customWidth="1"/>
    <col min="9241" max="9241" width="7.7109375" style="17" customWidth="1"/>
    <col min="9242" max="9242" width="7" style="17" customWidth="1"/>
    <col min="9243" max="9243" width="7.28515625" style="17" customWidth="1"/>
    <col min="9244" max="9244" width="7.42578125" style="17" customWidth="1"/>
    <col min="9245" max="9483" width="9.140625" style="17"/>
    <col min="9484" max="9484" width="3.85546875" style="17" customWidth="1"/>
    <col min="9485" max="9485" width="22.42578125" style="17" customWidth="1"/>
    <col min="9486" max="9486" width="9.28515625" style="17" customWidth="1"/>
    <col min="9487" max="9487" width="7" style="17" customWidth="1"/>
    <col min="9488" max="9488" width="7.140625" style="17" customWidth="1"/>
    <col min="9489" max="9489" width="6.85546875" style="17" customWidth="1"/>
    <col min="9490" max="9490" width="7.28515625" style="17" customWidth="1"/>
    <col min="9491" max="9491" width="7" style="17" customWidth="1"/>
    <col min="9492" max="9492" width="8" style="17" customWidth="1"/>
    <col min="9493" max="9493" width="6.5703125" style="17" customWidth="1"/>
    <col min="9494" max="9494" width="6.42578125" style="17" customWidth="1"/>
    <col min="9495" max="9495" width="6.5703125" style="17" customWidth="1"/>
    <col min="9496" max="9496" width="7" style="17" customWidth="1"/>
    <col min="9497" max="9497" width="7.7109375" style="17" customWidth="1"/>
    <col min="9498" max="9498" width="7" style="17" customWidth="1"/>
    <col min="9499" max="9499" width="7.28515625" style="17" customWidth="1"/>
    <col min="9500" max="9500" width="7.42578125" style="17" customWidth="1"/>
    <col min="9501" max="9739" width="9.140625" style="17"/>
    <col min="9740" max="9740" width="3.85546875" style="17" customWidth="1"/>
    <col min="9741" max="9741" width="22.42578125" style="17" customWidth="1"/>
    <col min="9742" max="9742" width="9.28515625" style="17" customWidth="1"/>
    <col min="9743" max="9743" width="7" style="17" customWidth="1"/>
    <col min="9744" max="9744" width="7.140625" style="17" customWidth="1"/>
    <col min="9745" max="9745" width="6.85546875" style="17" customWidth="1"/>
    <col min="9746" max="9746" width="7.28515625" style="17" customWidth="1"/>
    <col min="9747" max="9747" width="7" style="17" customWidth="1"/>
    <col min="9748" max="9748" width="8" style="17" customWidth="1"/>
    <col min="9749" max="9749" width="6.5703125" style="17" customWidth="1"/>
    <col min="9750" max="9750" width="6.42578125" style="17" customWidth="1"/>
    <col min="9751" max="9751" width="6.5703125" style="17" customWidth="1"/>
    <col min="9752" max="9752" width="7" style="17" customWidth="1"/>
    <col min="9753" max="9753" width="7.7109375" style="17" customWidth="1"/>
    <col min="9754" max="9754" width="7" style="17" customWidth="1"/>
    <col min="9755" max="9755" width="7.28515625" style="17" customWidth="1"/>
    <col min="9756" max="9756" width="7.42578125" style="17" customWidth="1"/>
    <col min="9757" max="9995" width="9.140625" style="17"/>
    <col min="9996" max="9996" width="3.85546875" style="17" customWidth="1"/>
    <col min="9997" max="9997" width="22.42578125" style="17" customWidth="1"/>
    <col min="9998" max="9998" width="9.28515625" style="17" customWidth="1"/>
    <col min="9999" max="9999" width="7" style="17" customWidth="1"/>
    <col min="10000" max="10000" width="7.140625" style="17" customWidth="1"/>
    <col min="10001" max="10001" width="6.85546875" style="17" customWidth="1"/>
    <col min="10002" max="10002" width="7.28515625" style="17" customWidth="1"/>
    <col min="10003" max="10003" width="7" style="17" customWidth="1"/>
    <col min="10004" max="10004" width="8" style="17" customWidth="1"/>
    <col min="10005" max="10005" width="6.5703125" style="17" customWidth="1"/>
    <col min="10006" max="10006" width="6.42578125" style="17" customWidth="1"/>
    <col min="10007" max="10007" width="6.5703125" style="17" customWidth="1"/>
    <col min="10008" max="10008" width="7" style="17" customWidth="1"/>
    <col min="10009" max="10009" width="7.7109375" style="17" customWidth="1"/>
    <col min="10010" max="10010" width="7" style="17" customWidth="1"/>
    <col min="10011" max="10011" width="7.28515625" style="17" customWidth="1"/>
    <col min="10012" max="10012" width="7.42578125" style="17" customWidth="1"/>
    <col min="10013" max="10251" width="9.140625" style="17"/>
    <col min="10252" max="10252" width="3.85546875" style="17" customWidth="1"/>
    <col min="10253" max="10253" width="22.42578125" style="17" customWidth="1"/>
    <col min="10254" max="10254" width="9.28515625" style="17" customWidth="1"/>
    <col min="10255" max="10255" width="7" style="17" customWidth="1"/>
    <col min="10256" max="10256" width="7.140625" style="17" customWidth="1"/>
    <col min="10257" max="10257" width="6.85546875" style="17" customWidth="1"/>
    <col min="10258" max="10258" width="7.28515625" style="17" customWidth="1"/>
    <col min="10259" max="10259" width="7" style="17" customWidth="1"/>
    <col min="10260" max="10260" width="8" style="17" customWidth="1"/>
    <col min="10261" max="10261" width="6.5703125" style="17" customWidth="1"/>
    <col min="10262" max="10262" width="6.42578125" style="17" customWidth="1"/>
    <col min="10263" max="10263" width="6.5703125" style="17" customWidth="1"/>
    <col min="10264" max="10264" width="7" style="17" customWidth="1"/>
    <col min="10265" max="10265" width="7.7109375" style="17" customWidth="1"/>
    <col min="10266" max="10266" width="7" style="17" customWidth="1"/>
    <col min="10267" max="10267" width="7.28515625" style="17" customWidth="1"/>
    <col min="10268" max="10268" width="7.42578125" style="17" customWidth="1"/>
    <col min="10269" max="10507" width="9.140625" style="17"/>
    <col min="10508" max="10508" width="3.85546875" style="17" customWidth="1"/>
    <col min="10509" max="10509" width="22.42578125" style="17" customWidth="1"/>
    <col min="10510" max="10510" width="9.28515625" style="17" customWidth="1"/>
    <col min="10511" max="10511" width="7" style="17" customWidth="1"/>
    <col min="10512" max="10512" width="7.140625" style="17" customWidth="1"/>
    <col min="10513" max="10513" width="6.85546875" style="17" customWidth="1"/>
    <col min="10514" max="10514" width="7.28515625" style="17" customWidth="1"/>
    <col min="10515" max="10515" width="7" style="17" customWidth="1"/>
    <col min="10516" max="10516" width="8" style="17" customWidth="1"/>
    <col min="10517" max="10517" width="6.5703125" style="17" customWidth="1"/>
    <col min="10518" max="10518" width="6.42578125" style="17" customWidth="1"/>
    <col min="10519" max="10519" width="6.5703125" style="17" customWidth="1"/>
    <col min="10520" max="10520" width="7" style="17" customWidth="1"/>
    <col min="10521" max="10521" width="7.7109375" style="17" customWidth="1"/>
    <col min="10522" max="10522" width="7" style="17" customWidth="1"/>
    <col min="10523" max="10523" width="7.28515625" style="17" customWidth="1"/>
    <col min="10524" max="10524" width="7.42578125" style="17" customWidth="1"/>
    <col min="10525" max="10763" width="9.140625" style="17"/>
    <col min="10764" max="10764" width="3.85546875" style="17" customWidth="1"/>
    <col min="10765" max="10765" width="22.42578125" style="17" customWidth="1"/>
    <col min="10766" max="10766" width="9.28515625" style="17" customWidth="1"/>
    <col min="10767" max="10767" width="7" style="17" customWidth="1"/>
    <col min="10768" max="10768" width="7.140625" style="17" customWidth="1"/>
    <col min="10769" max="10769" width="6.85546875" style="17" customWidth="1"/>
    <col min="10770" max="10770" width="7.28515625" style="17" customWidth="1"/>
    <col min="10771" max="10771" width="7" style="17" customWidth="1"/>
    <col min="10772" max="10772" width="8" style="17" customWidth="1"/>
    <col min="10773" max="10773" width="6.5703125" style="17" customWidth="1"/>
    <col min="10774" max="10774" width="6.42578125" style="17" customWidth="1"/>
    <col min="10775" max="10775" width="6.5703125" style="17" customWidth="1"/>
    <col min="10776" max="10776" width="7" style="17" customWidth="1"/>
    <col min="10777" max="10777" width="7.7109375" style="17" customWidth="1"/>
    <col min="10778" max="10778" width="7" style="17" customWidth="1"/>
    <col min="10779" max="10779" width="7.28515625" style="17" customWidth="1"/>
    <col min="10780" max="10780" width="7.42578125" style="17" customWidth="1"/>
    <col min="10781" max="11019" width="9.140625" style="17"/>
    <col min="11020" max="11020" width="3.85546875" style="17" customWidth="1"/>
    <col min="11021" max="11021" width="22.42578125" style="17" customWidth="1"/>
    <col min="11022" max="11022" width="9.28515625" style="17" customWidth="1"/>
    <col min="11023" max="11023" width="7" style="17" customWidth="1"/>
    <col min="11024" max="11024" width="7.140625" style="17" customWidth="1"/>
    <col min="11025" max="11025" width="6.85546875" style="17" customWidth="1"/>
    <col min="11026" max="11026" width="7.28515625" style="17" customWidth="1"/>
    <col min="11027" max="11027" width="7" style="17" customWidth="1"/>
    <col min="11028" max="11028" width="8" style="17" customWidth="1"/>
    <col min="11029" max="11029" width="6.5703125" style="17" customWidth="1"/>
    <col min="11030" max="11030" width="6.42578125" style="17" customWidth="1"/>
    <col min="11031" max="11031" width="6.5703125" style="17" customWidth="1"/>
    <col min="11032" max="11032" width="7" style="17" customWidth="1"/>
    <col min="11033" max="11033" width="7.7109375" style="17" customWidth="1"/>
    <col min="11034" max="11034" width="7" style="17" customWidth="1"/>
    <col min="11035" max="11035" width="7.28515625" style="17" customWidth="1"/>
    <col min="11036" max="11036" width="7.42578125" style="17" customWidth="1"/>
    <col min="11037" max="11275" width="9.140625" style="17"/>
    <col min="11276" max="11276" width="3.85546875" style="17" customWidth="1"/>
    <col min="11277" max="11277" width="22.42578125" style="17" customWidth="1"/>
    <col min="11278" max="11278" width="9.28515625" style="17" customWidth="1"/>
    <col min="11279" max="11279" width="7" style="17" customWidth="1"/>
    <col min="11280" max="11280" width="7.140625" style="17" customWidth="1"/>
    <col min="11281" max="11281" width="6.85546875" style="17" customWidth="1"/>
    <col min="11282" max="11282" width="7.28515625" style="17" customWidth="1"/>
    <col min="11283" max="11283" width="7" style="17" customWidth="1"/>
    <col min="11284" max="11284" width="8" style="17" customWidth="1"/>
    <col min="11285" max="11285" width="6.5703125" style="17" customWidth="1"/>
    <col min="11286" max="11286" width="6.42578125" style="17" customWidth="1"/>
    <col min="11287" max="11287" width="6.5703125" style="17" customWidth="1"/>
    <col min="11288" max="11288" width="7" style="17" customWidth="1"/>
    <col min="11289" max="11289" width="7.7109375" style="17" customWidth="1"/>
    <col min="11290" max="11290" width="7" style="17" customWidth="1"/>
    <col min="11291" max="11291" width="7.28515625" style="17" customWidth="1"/>
    <col min="11292" max="11292" width="7.42578125" style="17" customWidth="1"/>
    <col min="11293" max="11531" width="9.140625" style="17"/>
    <col min="11532" max="11532" width="3.85546875" style="17" customWidth="1"/>
    <col min="11533" max="11533" width="22.42578125" style="17" customWidth="1"/>
    <col min="11534" max="11534" width="9.28515625" style="17" customWidth="1"/>
    <col min="11535" max="11535" width="7" style="17" customWidth="1"/>
    <col min="11536" max="11536" width="7.140625" style="17" customWidth="1"/>
    <col min="11537" max="11537" width="6.85546875" style="17" customWidth="1"/>
    <col min="11538" max="11538" width="7.28515625" style="17" customWidth="1"/>
    <col min="11539" max="11539" width="7" style="17" customWidth="1"/>
    <col min="11540" max="11540" width="8" style="17" customWidth="1"/>
    <col min="11541" max="11541" width="6.5703125" style="17" customWidth="1"/>
    <col min="11542" max="11542" width="6.42578125" style="17" customWidth="1"/>
    <col min="11543" max="11543" width="6.5703125" style="17" customWidth="1"/>
    <col min="11544" max="11544" width="7" style="17" customWidth="1"/>
    <col min="11545" max="11545" width="7.7109375" style="17" customWidth="1"/>
    <col min="11546" max="11546" width="7" style="17" customWidth="1"/>
    <col min="11547" max="11547" width="7.28515625" style="17" customWidth="1"/>
    <col min="11548" max="11548" width="7.42578125" style="17" customWidth="1"/>
    <col min="11549" max="11787" width="9.140625" style="17"/>
    <col min="11788" max="11788" width="3.85546875" style="17" customWidth="1"/>
    <col min="11789" max="11789" width="22.42578125" style="17" customWidth="1"/>
    <col min="11790" max="11790" width="9.28515625" style="17" customWidth="1"/>
    <col min="11791" max="11791" width="7" style="17" customWidth="1"/>
    <col min="11792" max="11792" width="7.140625" style="17" customWidth="1"/>
    <col min="11793" max="11793" width="6.85546875" style="17" customWidth="1"/>
    <col min="11794" max="11794" width="7.28515625" style="17" customWidth="1"/>
    <col min="11795" max="11795" width="7" style="17" customWidth="1"/>
    <col min="11796" max="11796" width="8" style="17" customWidth="1"/>
    <col min="11797" max="11797" width="6.5703125" style="17" customWidth="1"/>
    <col min="11798" max="11798" width="6.42578125" style="17" customWidth="1"/>
    <col min="11799" max="11799" width="6.5703125" style="17" customWidth="1"/>
    <col min="11800" max="11800" width="7" style="17" customWidth="1"/>
    <col min="11801" max="11801" width="7.7109375" style="17" customWidth="1"/>
    <col min="11802" max="11802" width="7" style="17" customWidth="1"/>
    <col min="11803" max="11803" width="7.28515625" style="17" customWidth="1"/>
    <col min="11804" max="11804" width="7.42578125" style="17" customWidth="1"/>
    <col min="11805" max="12043" width="9.140625" style="17"/>
    <col min="12044" max="12044" width="3.85546875" style="17" customWidth="1"/>
    <col min="12045" max="12045" width="22.42578125" style="17" customWidth="1"/>
    <col min="12046" max="12046" width="9.28515625" style="17" customWidth="1"/>
    <col min="12047" max="12047" width="7" style="17" customWidth="1"/>
    <col min="12048" max="12048" width="7.140625" style="17" customWidth="1"/>
    <col min="12049" max="12049" width="6.85546875" style="17" customWidth="1"/>
    <col min="12050" max="12050" width="7.28515625" style="17" customWidth="1"/>
    <col min="12051" max="12051" width="7" style="17" customWidth="1"/>
    <col min="12052" max="12052" width="8" style="17" customWidth="1"/>
    <col min="12053" max="12053" width="6.5703125" style="17" customWidth="1"/>
    <col min="12054" max="12054" width="6.42578125" style="17" customWidth="1"/>
    <col min="12055" max="12055" width="6.5703125" style="17" customWidth="1"/>
    <col min="12056" max="12056" width="7" style="17" customWidth="1"/>
    <col min="12057" max="12057" width="7.7109375" style="17" customWidth="1"/>
    <col min="12058" max="12058" width="7" style="17" customWidth="1"/>
    <col min="12059" max="12059" width="7.28515625" style="17" customWidth="1"/>
    <col min="12060" max="12060" width="7.42578125" style="17" customWidth="1"/>
    <col min="12061" max="12299" width="9.140625" style="17"/>
    <col min="12300" max="12300" width="3.85546875" style="17" customWidth="1"/>
    <col min="12301" max="12301" width="22.42578125" style="17" customWidth="1"/>
    <col min="12302" max="12302" width="9.28515625" style="17" customWidth="1"/>
    <col min="12303" max="12303" width="7" style="17" customWidth="1"/>
    <col min="12304" max="12304" width="7.140625" style="17" customWidth="1"/>
    <col min="12305" max="12305" width="6.85546875" style="17" customWidth="1"/>
    <col min="12306" max="12306" width="7.28515625" style="17" customWidth="1"/>
    <col min="12307" max="12307" width="7" style="17" customWidth="1"/>
    <col min="12308" max="12308" width="8" style="17" customWidth="1"/>
    <col min="12309" max="12309" width="6.5703125" style="17" customWidth="1"/>
    <col min="12310" max="12310" width="6.42578125" style="17" customWidth="1"/>
    <col min="12311" max="12311" width="6.5703125" style="17" customWidth="1"/>
    <col min="12312" max="12312" width="7" style="17" customWidth="1"/>
    <col min="12313" max="12313" width="7.7109375" style="17" customWidth="1"/>
    <col min="12314" max="12314" width="7" style="17" customWidth="1"/>
    <col min="12315" max="12315" width="7.28515625" style="17" customWidth="1"/>
    <col min="12316" max="12316" width="7.42578125" style="17" customWidth="1"/>
    <col min="12317" max="12555" width="9.140625" style="17"/>
    <col min="12556" max="12556" width="3.85546875" style="17" customWidth="1"/>
    <col min="12557" max="12557" width="22.42578125" style="17" customWidth="1"/>
    <col min="12558" max="12558" width="9.28515625" style="17" customWidth="1"/>
    <col min="12559" max="12559" width="7" style="17" customWidth="1"/>
    <col min="12560" max="12560" width="7.140625" style="17" customWidth="1"/>
    <col min="12561" max="12561" width="6.85546875" style="17" customWidth="1"/>
    <col min="12562" max="12562" width="7.28515625" style="17" customWidth="1"/>
    <col min="12563" max="12563" width="7" style="17" customWidth="1"/>
    <col min="12564" max="12564" width="8" style="17" customWidth="1"/>
    <col min="12565" max="12565" width="6.5703125" style="17" customWidth="1"/>
    <col min="12566" max="12566" width="6.42578125" style="17" customWidth="1"/>
    <col min="12567" max="12567" width="6.5703125" style="17" customWidth="1"/>
    <col min="12568" max="12568" width="7" style="17" customWidth="1"/>
    <col min="12569" max="12569" width="7.7109375" style="17" customWidth="1"/>
    <col min="12570" max="12570" width="7" style="17" customWidth="1"/>
    <col min="12571" max="12571" width="7.28515625" style="17" customWidth="1"/>
    <col min="12572" max="12572" width="7.42578125" style="17" customWidth="1"/>
    <col min="12573" max="12811" width="9.140625" style="17"/>
    <col min="12812" max="12812" width="3.85546875" style="17" customWidth="1"/>
    <col min="12813" max="12813" width="22.42578125" style="17" customWidth="1"/>
    <col min="12814" max="12814" width="9.28515625" style="17" customWidth="1"/>
    <col min="12815" max="12815" width="7" style="17" customWidth="1"/>
    <col min="12816" max="12816" width="7.140625" style="17" customWidth="1"/>
    <col min="12817" max="12817" width="6.85546875" style="17" customWidth="1"/>
    <col min="12818" max="12818" width="7.28515625" style="17" customWidth="1"/>
    <col min="12819" max="12819" width="7" style="17" customWidth="1"/>
    <col min="12820" max="12820" width="8" style="17" customWidth="1"/>
    <col min="12821" max="12821" width="6.5703125" style="17" customWidth="1"/>
    <col min="12822" max="12822" width="6.42578125" style="17" customWidth="1"/>
    <col min="12823" max="12823" width="6.5703125" style="17" customWidth="1"/>
    <col min="12824" max="12824" width="7" style="17" customWidth="1"/>
    <col min="12825" max="12825" width="7.7109375" style="17" customWidth="1"/>
    <col min="12826" max="12826" width="7" style="17" customWidth="1"/>
    <col min="12827" max="12827" width="7.28515625" style="17" customWidth="1"/>
    <col min="12828" max="12828" width="7.42578125" style="17" customWidth="1"/>
    <col min="12829" max="13067" width="9.140625" style="17"/>
    <col min="13068" max="13068" width="3.85546875" style="17" customWidth="1"/>
    <col min="13069" max="13069" width="22.42578125" style="17" customWidth="1"/>
    <col min="13070" max="13070" width="9.28515625" style="17" customWidth="1"/>
    <col min="13071" max="13071" width="7" style="17" customWidth="1"/>
    <col min="13072" max="13072" width="7.140625" style="17" customWidth="1"/>
    <col min="13073" max="13073" width="6.85546875" style="17" customWidth="1"/>
    <col min="13074" max="13074" width="7.28515625" style="17" customWidth="1"/>
    <col min="13075" max="13075" width="7" style="17" customWidth="1"/>
    <col min="13076" max="13076" width="8" style="17" customWidth="1"/>
    <col min="13077" max="13077" width="6.5703125" style="17" customWidth="1"/>
    <col min="13078" max="13078" width="6.42578125" style="17" customWidth="1"/>
    <col min="13079" max="13079" width="6.5703125" style="17" customWidth="1"/>
    <col min="13080" max="13080" width="7" style="17" customWidth="1"/>
    <col min="13081" max="13081" width="7.7109375" style="17" customWidth="1"/>
    <col min="13082" max="13082" width="7" style="17" customWidth="1"/>
    <col min="13083" max="13083" width="7.28515625" style="17" customWidth="1"/>
    <col min="13084" max="13084" width="7.42578125" style="17" customWidth="1"/>
    <col min="13085" max="13323" width="9.140625" style="17"/>
    <col min="13324" max="13324" width="3.85546875" style="17" customWidth="1"/>
    <col min="13325" max="13325" width="22.42578125" style="17" customWidth="1"/>
    <col min="13326" max="13326" width="9.28515625" style="17" customWidth="1"/>
    <col min="13327" max="13327" width="7" style="17" customWidth="1"/>
    <col min="13328" max="13328" width="7.140625" style="17" customWidth="1"/>
    <col min="13329" max="13329" width="6.85546875" style="17" customWidth="1"/>
    <col min="13330" max="13330" width="7.28515625" style="17" customWidth="1"/>
    <col min="13331" max="13331" width="7" style="17" customWidth="1"/>
    <col min="13332" max="13332" width="8" style="17" customWidth="1"/>
    <col min="13333" max="13333" width="6.5703125" style="17" customWidth="1"/>
    <col min="13334" max="13334" width="6.42578125" style="17" customWidth="1"/>
    <col min="13335" max="13335" width="6.5703125" style="17" customWidth="1"/>
    <col min="13336" max="13336" width="7" style="17" customWidth="1"/>
    <col min="13337" max="13337" width="7.7109375" style="17" customWidth="1"/>
    <col min="13338" max="13338" width="7" style="17" customWidth="1"/>
    <col min="13339" max="13339" width="7.28515625" style="17" customWidth="1"/>
    <col min="13340" max="13340" width="7.42578125" style="17" customWidth="1"/>
    <col min="13341" max="13579" width="9.140625" style="17"/>
    <col min="13580" max="13580" width="3.85546875" style="17" customWidth="1"/>
    <col min="13581" max="13581" width="22.42578125" style="17" customWidth="1"/>
    <col min="13582" max="13582" width="9.28515625" style="17" customWidth="1"/>
    <col min="13583" max="13583" width="7" style="17" customWidth="1"/>
    <col min="13584" max="13584" width="7.140625" style="17" customWidth="1"/>
    <col min="13585" max="13585" width="6.85546875" style="17" customWidth="1"/>
    <col min="13586" max="13586" width="7.28515625" style="17" customWidth="1"/>
    <col min="13587" max="13587" width="7" style="17" customWidth="1"/>
    <col min="13588" max="13588" width="8" style="17" customWidth="1"/>
    <col min="13589" max="13589" width="6.5703125" style="17" customWidth="1"/>
    <col min="13590" max="13590" width="6.42578125" style="17" customWidth="1"/>
    <col min="13591" max="13591" width="6.5703125" style="17" customWidth="1"/>
    <col min="13592" max="13592" width="7" style="17" customWidth="1"/>
    <col min="13593" max="13593" width="7.7109375" style="17" customWidth="1"/>
    <col min="13594" max="13594" width="7" style="17" customWidth="1"/>
    <col min="13595" max="13595" width="7.28515625" style="17" customWidth="1"/>
    <col min="13596" max="13596" width="7.42578125" style="17" customWidth="1"/>
    <col min="13597" max="13835" width="9.140625" style="17"/>
    <col min="13836" max="13836" width="3.85546875" style="17" customWidth="1"/>
    <col min="13837" max="13837" width="22.42578125" style="17" customWidth="1"/>
    <col min="13838" max="13838" width="9.28515625" style="17" customWidth="1"/>
    <col min="13839" max="13839" width="7" style="17" customWidth="1"/>
    <col min="13840" max="13840" width="7.140625" style="17" customWidth="1"/>
    <col min="13841" max="13841" width="6.85546875" style="17" customWidth="1"/>
    <col min="13842" max="13842" width="7.28515625" style="17" customWidth="1"/>
    <col min="13843" max="13843" width="7" style="17" customWidth="1"/>
    <col min="13844" max="13844" width="8" style="17" customWidth="1"/>
    <col min="13845" max="13845" width="6.5703125" style="17" customWidth="1"/>
    <col min="13846" max="13846" width="6.42578125" style="17" customWidth="1"/>
    <col min="13847" max="13847" width="6.5703125" style="17" customWidth="1"/>
    <col min="13848" max="13848" width="7" style="17" customWidth="1"/>
    <col min="13849" max="13849" width="7.7109375" style="17" customWidth="1"/>
    <col min="13850" max="13850" width="7" style="17" customWidth="1"/>
    <col min="13851" max="13851" width="7.28515625" style="17" customWidth="1"/>
    <col min="13852" max="13852" width="7.42578125" style="17" customWidth="1"/>
    <col min="13853" max="14091" width="9.140625" style="17"/>
    <col min="14092" max="14092" width="3.85546875" style="17" customWidth="1"/>
    <col min="14093" max="14093" width="22.42578125" style="17" customWidth="1"/>
    <col min="14094" max="14094" width="9.28515625" style="17" customWidth="1"/>
    <col min="14095" max="14095" width="7" style="17" customWidth="1"/>
    <col min="14096" max="14096" width="7.140625" style="17" customWidth="1"/>
    <col min="14097" max="14097" width="6.85546875" style="17" customWidth="1"/>
    <col min="14098" max="14098" width="7.28515625" style="17" customWidth="1"/>
    <col min="14099" max="14099" width="7" style="17" customWidth="1"/>
    <col min="14100" max="14100" width="8" style="17" customWidth="1"/>
    <col min="14101" max="14101" width="6.5703125" style="17" customWidth="1"/>
    <col min="14102" max="14102" width="6.42578125" style="17" customWidth="1"/>
    <col min="14103" max="14103" width="6.5703125" style="17" customWidth="1"/>
    <col min="14104" max="14104" width="7" style="17" customWidth="1"/>
    <col min="14105" max="14105" width="7.7109375" style="17" customWidth="1"/>
    <col min="14106" max="14106" width="7" style="17" customWidth="1"/>
    <col min="14107" max="14107" width="7.28515625" style="17" customWidth="1"/>
    <col min="14108" max="14108" width="7.42578125" style="17" customWidth="1"/>
    <col min="14109" max="14347" width="9.140625" style="17"/>
    <col min="14348" max="14348" width="3.85546875" style="17" customWidth="1"/>
    <col min="14349" max="14349" width="22.42578125" style="17" customWidth="1"/>
    <col min="14350" max="14350" width="9.28515625" style="17" customWidth="1"/>
    <col min="14351" max="14351" width="7" style="17" customWidth="1"/>
    <col min="14352" max="14352" width="7.140625" style="17" customWidth="1"/>
    <col min="14353" max="14353" width="6.85546875" style="17" customWidth="1"/>
    <col min="14354" max="14354" width="7.28515625" style="17" customWidth="1"/>
    <col min="14355" max="14355" width="7" style="17" customWidth="1"/>
    <col min="14356" max="14356" width="8" style="17" customWidth="1"/>
    <col min="14357" max="14357" width="6.5703125" style="17" customWidth="1"/>
    <col min="14358" max="14358" width="6.42578125" style="17" customWidth="1"/>
    <col min="14359" max="14359" width="6.5703125" style="17" customWidth="1"/>
    <col min="14360" max="14360" width="7" style="17" customWidth="1"/>
    <col min="14361" max="14361" width="7.7109375" style="17" customWidth="1"/>
    <col min="14362" max="14362" width="7" style="17" customWidth="1"/>
    <col min="14363" max="14363" width="7.28515625" style="17" customWidth="1"/>
    <col min="14364" max="14364" width="7.42578125" style="17" customWidth="1"/>
    <col min="14365" max="14603" width="9.140625" style="17"/>
    <col min="14604" max="14604" width="3.85546875" style="17" customWidth="1"/>
    <col min="14605" max="14605" width="22.42578125" style="17" customWidth="1"/>
    <col min="14606" max="14606" width="9.28515625" style="17" customWidth="1"/>
    <col min="14607" max="14607" width="7" style="17" customWidth="1"/>
    <col min="14608" max="14608" width="7.140625" style="17" customWidth="1"/>
    <col min="14609" max="14609" width="6.85546875" style="17" customWidth="1"/>
    <col min="14610" max="14610" width="7.28515625" style="17" customWidth="1"/>
    <col min="14611" max="14611" width="7" style="17" customWidth="1"/>
    <col min="14612" max="14612" width="8" style="17" customWidth="1"/>
    <col min="14613" max="14613" width="6.5703125" style="17" customWidth="1"/>
    <col min="14614" max="14614" width="6.42578125" style="17" customWidth="1"/>
    <col min="14615" max="14615" width="6.5703125" style="17" customWidth="1"/>
    <col min="14616" max="14616" width="7" style="17" customWidth="1"/>
    <col min="14617" max="14617" width="7.7109375" style="17" customWidth="1"/>
    <col min="14618" max="14618" width="7" style="17" customWidth="1"/>
    <col min="14619" max="14619" width="7.28515625" style="17" customWidth="1"/>
    <col min="14620" max="14620" width="7.42578125" style="17" customWidth="1"/>
    <col min="14621" max="14859" width="9.140625" style="17"/>
    <col min="14860" max="14860" width="3.85546875" style="17" customWidth="1"/>
    <col min="14861" max="14861" width="22.42578125" style="17" customWidth="1"/>
    <col min="14862" max="14862" width="9.28515625" style="17" customWidth="1"/>
    <col min="14863" max="14863" width="7" style="17" customWidth="1"/>
    <col min="14864" max="14864" width="7.140625" style="17" customWidth="1"/>
    <col min="14865" max="14865" width="6.85546875" style="17" customWidth="1"/>
    <col min="14866" max="14866" width="7.28515625" style="17" customWidth="1"/>
    <col min="14867" max="14867" width="7" style="17" customWidth="1"/>
    <col min="14868" max="14868" width="8" style="17" customWidth="1"/>
    <col min="14869" max="14869" width="6.5703125" style="17" customWidth="1"/>
    <col min="14870" max="14870" width="6.42578125" style="17" customWidth="1"/>
    <col min="14871" max="14871" width="6.5703125" style="17" customWidth="1"/>
    <col min="14872" max="14872" width="7" style="17" customWidth="1"/>
    <col min="14873" max="14873" width="7.7109375" style="17" customWidth="1"/>
    <col min="14874" max="14874" width="7" style="17" customWidth="1"/>
    <col min="14875" max="14875" width="7.28515625" style="17" customWidth="1"/>
    <col min="14876" max="14876" width="7.42578125" style="17" customWidth="1"/>
    <col min="14877" max="15115" width="9.140625" style="17"/>
    <col min="15116" max="15116" width="3.85546875" style="17" customWidth="1"/>
    <col min="15117" max="15117" width="22.42578125" style="17" customWidth="1"/>
    <col min="15118" max="15118" width="9.28515625" style="17" customWidth="1"/>
    <col min="15119" max="15119" width="7" style="17" customWidth="1"/>
    <col min="15120" max="15120" width="7.140625" style="17" customWidth="1"/>
    <col min="15121" max="15121" width="6.85546875" style="17" customWidth="1"/>
    <col min="15122" max="15122" width="7.28515625" style="17" customWidth="1"/>
    <col min="15123" max="15123" width="7" style="17" customWidth="1"/>
    <col min="15124" max="15124" width="8" style="17" customWidth="1"/>
    <col min="15125" max="15125" width="6.5703125" style="17" customWidth="1"/>
    <col min="15126" max="15126" width="6.42578125" style="17" customWidth="1"/>
    <col min="15127" max="15127" width="6.5703125" style="17" customWidth="1"/>
    <col min="15128" max="15128" width="7" style="17" customWidth="1"/>
    <col min="15129" max="15129" width="7.7109375" style="17" customWidth="1"/>
    <col min="15130" max="15130" width="7" style="17" customWidth="1"/>
    <col min="15131" max="15131" width="7.28515625" style="17" customWidth="1"/>
    <col min="15132" max="15132" width="7.42578125" style="17" customWidth="1"/>
    <col min="15133" max="15371" width="9.140625" style="17"/>
    <col min="15372" max="15372" width="3.85546875" style="17" customWidth="1"/>
    <col min="15373" max="15373" width="22.42578125" style="17" customWidth="1"/>
    <col min="15374" max="15374" width="9.28515625" style="17" customWidth="1"/>
    <col min="15375" max="15375" width="7" style="17" customWidth="1"/>
    <col min="15376" max="15376" width="7.140625" style="17" customWidth="1"/>
    <col min="15377" max="15377" width="6.85546875" style="17" customWidth="1"/>
    <col min="15378" max="15378" width="7.28515625" style="17" customWidth="1"/>
    <col min="15379" max="15379" width="7" style="17" customWidth="1"/>
    <col min="15380" max="15380" width="8" style="17" customWidth="1"/>
    <col min="15381" max="15381" width="6.5703125" style="17" customWidth="1"/>
    <col min="15382" max="15382" width="6.42578125" style="17" customWidth="1"/>
    <col min="15383" max="15383" width="6.5703125" style="17" customWidth="1"/>
    <col min="15384" max="15384" width="7" style="17" customWidth="1"/>
    <col min="15385" max="15385" width="7.7109375" style="17" customWidth="1"/>
    <col min="15386" max="15386" width="7" style="17" customWidth="1"/>
    <col min="15387" max="15387" width="7.28515625" style="17" customWidth="1"/>
    <col min="15388" max="15388" width="7.42578125" style="17" customWidth="1"/>
    <col min="15389" max="15627" width="9.140625" style="17"/>
    <col min="15628" max="15628" width="3.85546875" style="17" customWidth="1"/>
    <col min="15629" max="15629" width="22.42578125" style="17" customWidth="1"/>
    <col min="15630" max="15630" width="9.28515625" style="17" customWidth="1"/>
    <col min="15631" max="15631" width="7" style="17" customWidth="1"/>
    <col min="15632" max="15632" width="7.140625" style="17" customWidth="1"/>
    <col min="15633" max="15633" width="6.85546875" style="17" customWidth="1"/>
    <col min="15634" max="15634" width="7.28515625" style="17" customWidth="1"/>
    <col min="15635" max="15635" width="7" style="17" customWidth="1"/>
    <col min="15636" max="15636" width="8" style="17" customWidth="1"/>
    <col min="15637" max="15637" width="6.5703125" style="17" customWidth="1"/>
    <col min="15638" max="15638" width="6.42578125" style="17" customWidth="1"/>
    <col min="15639" max="15639" width="6.5703125" style="17" customWidth="1"/>
    <col min="15640" max="15640" width="7" style="17" customWidth="1"/>
    <col min="15641" max="15641" width="7.7109375" style="17" customWidth="1"/>
    <col min="15642" max="15642" width="7" style="17" customWidth="1"/>
    <col min="15643" max="15643" width="7.28515625" style="17" customWidth="1"/>
    <col min="15644" max="15644" width="7.42578125" style="17" customWidth="1"/>
    <col min="15645" max="15883" width="9.140625" style="17"/>
    <col min="15884" max="15884" width="3.85546875" style="17" customWidth="1"/>
    <col min="15885" max="15885" width="22.42578125" style="17" customWidth="1"/>
    <col min="15886" max="15886" width="9.28515625" style="17" customWidth="1"/>
    <col min="15887" max="15887" width="7" style="17" customWidth="1"/>
    <col min="15888" max="15888" width="7.140625" style="17" customWidth="1"/>
    <col min="15889" max="15889" width="6.85546875" style="17" customWidth="1"/>
    <col min="15890" max="15890" width="7.28515625" style="17" customWidth="1"/>
    <col min="15891" max="15891" width="7" style="17" customWidth="1"/>
    <col min="15892" max="15892" width="8" style="17" customWidth="1"/>
    <col min="15893" max="15893" width="6.5703125" style="17" customWidth="1"/>
    <col min="15894" max="15894" width="6.42578125" style="17" customWidth="1"/>
    <col min="15895" max="15895" width="6.5703125" style="17" customWidth="1"/>
    <col min="15896" max="15896" width="7" style="17" customWidth="1"/>
    <col min="15897" max="15897" width="7.7109375" style="17" customWidth="1"/>
    <col min="15898" max="15898" width="7" style="17" customWidth="1"/>
    <col min="15899" max="15899" width="7.28515625" style="17" customWidth="1"/>
    <col min="15900" max="15900" width="7.42578125" style="17" customWidth="1"/>
    <col min="15901" max="16139" width="9.140625" style="17"/>
    <col min="16140" max="16140" width="3.85546875" style="17" customWidth="1"/>
    <col min="16141" max="16141" width="22.42578125" style="17" customWidth="1"/>
    <col min="16142" max="16142" width="9.28515625" style="17" customWidth="1"/>
    <col min="16143" max="16143" width="7" style="17" customWidth="1"/>
    <col min="16144" max="16144" width="7.140625" style="17" customWidth="1"/>
    <col min="16145" max="16145" width="6.85546875" style="17" customWidth="1"/>
    <col min="16146" max="16146" width="7.28515625" style="17" customWidth="1"/>
    <col min="16147" max="16147" width="7" style="17" customWidth="1"/>
    <col min="16148" max="16148" width="8" style="17" customWidth="1"/>
    <col min="16149" max="16149" width="6.5703125" style="17" customWidth="1"/>
    <col min="16150" max="16150" width="6.42578125" style="17" customWidth="1"/>
    <col min="16151" max="16151" width="6.5703125" style="17" customWidth="1"/>
    <col min="16152" max="16152" width="7" style="17" customWidth="1"/>
    <col min="16153" max="16153" width="7.7109375" style="17" customWidth="1"/>
    <col min="16154" max="16154" width="7" style="17" customWidth="1"/>
    <col min="16155" max="16155" width="7.28515625" style="17" customWidth="1"/>
    <col min="16156" max="16156" width="7.42578125" style="17" customWidth="1"/>
    <col min="16157" max="16384" width="9.140625" style="17"/>
  </cols>
  <sheetData>
    <row r="1" spans="1:106" x14ac:dyDescent="0.25">
      <c r="A1" s="444" t="s">
        <v>661</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5" t="s">
        <v>12</v>
      </c>
      <c r="BU1" s="445"/>
      <c r="BV1" s="445"/>
      <c r="BW1" s="445"/>
      <c r="BX1" s="445"/>
      <c r="BY1" s="445"/>
      <c r="BZ1" s="445"/>
      <c r="CA1" s="445"/>
      <c r="CB1" s="445"/>
      <c r="CC1" s="445"/>
      <c r="CD1" s="445"/>
      <c r="CE1" s="445"/>
      <c r="CF1" s="445"/>
      <c r="CG1" s="445"/>
      <c r="CH1" s="445"/>
      <c r="CI1" s="445"/>
      <c r="CJ1" s="445"/>
      <c r="CK1" s="445"/>
      <c r="CL1" s="445"/>
      <c r="CM1" s="445"/>
      <c r="CN1" s="445"/>
      <c r="CO1" s="445"/>
      <c r="CP1" s="445"/>
      <c r="CQ1" s="445"/>
      <c r="CR1" s="445"/>
      <c r="CS1" s="445"/>
      <c r="CT1" s="445"/>
      <c r="CU1" s="445"/>
      <c r="CV1" s="445"/>
      <c r="CW1" s="445"/>
      <c r="CX1" s="445"/>
      <c r="CY1" s="445"/>
      <c r="CZ1" s="445"/>
      <c r="DA1" s="445"/>
      <c r="DB1" s="445"/>
    </row>
    <row r="2" spans="1:106" x14ac:dyDescent="0.25">
      <c r="A2" s="444" t="s">
        <v>662</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C2" s="444"/>
      <c r="BD2" s="444"/>
      <c r="BE2" s="444"/>
      <c r="BF2" s="444"/>
      <c r="BG2" s="444"/>
      <c r="BH2" s="444"/>
      <c r="BI2" s="444"/>
      <c r="BJ2" s="444"/>
      <c r="BK2" s="444"/>
      <c r="BL2" s="444"/>
      <c r="BM2" s="444"/>
      <c r="BN2" s="444"/>
      <c r="BO2" s="444"/>
      <c r="BP2" s="444"/>
      <c r="BQ2" s="444"/>
      <c r="BR2" s="444"/>
      <c r="BS2" s="444"/>
      <c r="BT2" s="445" t="s">
        <v>13</v>
      </c>
      <c r="BU2" s="445"/>
      <c r="BV2" s="445"/>
      <c r="BW2" s="445"/>
      <c r="BX2" s="445"/>
      <c r="BY2" s="445"/>
      <c r="BZ2" s="445"/>
      <c r="CA2" s="445"/>
      <c r="CB2" s="445"/>
      <c r="CC2" s="445"/>
      <c r="CD2" s="445"/>
      <c r="CE2" s="445"/>
      <c r="CF2" s="445"/>
      <c r="CG2" s="445"/>
      <c r="CH2" s="445"/>
      <c r="CI2" s="445"/>
      <c r="CJ2" s="445"/>
      <c r="CK2" s="445"/>
      <c r="CL2" s="445"/>
      <c r="CM2" s="445"/>
      <c r="CN2" s="445"/>
      <c r="CO2" s="445"/>
      <c r="CP2" s="445"/>
      <c r="CQ2" s="445"/>
      <c r="CR2" s="445"/>
      <c r="CS2" s="445"/>
      <c r="CT2" s="445"/>
      <c r="CU2" s="445"/>
      <c r="CV2" s="445"/>
      <c r="CW2" s="445"/>
      <c r="CX2" s="445"/>
      <c r="CY2" s="445"/>
      <c r="CZ2" s="445"/>
      <c r="DA2" s="445"/>
      <c r="DB2" s="445"/>
    </row>
    <row r="3" spans="1:106" ht="12.75" customHeight="1" x14ac:dyDescent="0.25">
      <c r="A3" s="98"/>
      <c r="B3" s="99"/>
      <c r="C3" s="101"/>
      <c r="D3" s="101"/>
      <c r="E3" s="101"/>
      <c r="F3" s="100"/>
      <c r="G3" s="100"/>
      <c r="H3" s="100"/>
      <c r="I3" s="100"/>
      <c r="J3" s="100"/>
      <c r="K3" s="100"/>
      <c r="L3" s="100"/>
      <c r="M3" s="100"/>
      <c r="N3" s="100"/>
      <c r="O3" s="100"/>
      <c r="P3" s="100"/>
      <c r="Q3" s="100"/>
      <c r="R3" s="100"/>
      <c r="S3" s="100"/>
      <c r="T3" s="100"/>
      <c r="U3" s="102"/>
      <c r="V3" s="100"/>
      <c r="W3" s="100"/>
      <c r="X3" s="100"/>
      <c r="Y3" s="100"/>
      <c r="Z3" s="102"/>
    </row>
    <row r="4" spans="1:106" x14ac:dyDescent="0.2">
      <c r="A4" s="446" t="s">
        <v>801</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c r="BC4" s="446"/>
      <c r="BD4" s="446"/>
      <c r="BE4" s="446"/>
      <c r="BF4" s="446"/>
      <c r="BG4" s="446"/>
      <c r="BH4" s="446"/>
      <c r="BI4" s="446"/>
      <c r="BJ4" s="446"/>
      <c r="BK4" s="446"/>
      <c r="BL4" s="446"/>
      <c r="BM4" s="446"/>
      <c r="BN4" s="446"/>
      <c r="BO4" s="446"/>
      <c r="BP4" s="446"/>
      <c r="BQ4" s="446"/>
      <c r="BR4" s="446"/>
      <c r="BS4" s="446"/>
      <c r="BT4" s="446"/>
      <c r="BU4" s="446"/>
      <c r="BV4" s="446"/>
      <c r="BW4" s="446"/>
      <c r="BX4" s="446"/>
      <c r="BY4" s="446"/>
      <c r="BZ4" s="446"/>
      <c r="CA4" s="446"/>
      <c r="CB4" s="446"/>
      <c r="CC4" s="446"/>
      <c r="CD4" s="446"/>
      <c r="CE4" s="446"/>
      <c r="CF4" s="446"/>
      <c r="CG4" s="446"/>
      <c r="CH4" s="446"/>
      <c r="CI4" s="446"/>
      <c r="CJ4" s="446"/>
      <c r="CK4" s="446"/>
      <c r="CL4" s="446"/>
      <c r="CM4" s="446"/>
      <c r="CN4" s="446"/>
      <c r="CO4" s="446"/>
      <c r="CP4" s="446"/>
      <c r="CQ4" s="446"/>
      <c r="CR4" s="446"/>
      <c r="CS4" s="446"/>
      <c r="CT4" s="446"/>
      <c r="CU4" s="446"/>
      <c r="CV4" s="446"/>
      <c r="CW4" s="446"/>
      <c r="CX4" s="446"/>
      <c r="CY4" s="446"/>
      <c r="CZ4" s="446"/>
      <c r="DA4" s="446"/>
      <c r="DB4" s="446"/>
    </row>
    <row r="5" spans="1:106" ht="38.25" customHeight="1" x14ac:dyDescent="0.2">
      <c r="A5" s="447" t="s">
        <v>814</v>
      </c>
      <c r="B5" s="447"/>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c r="BP5" s="447"/>
      <c r="BQ5" s="447"/>
      <c r="BR5" s="447"/>
      <c r="BS5" s="447"/>
      <c r="BT5" s="447"/>
      <c r="BU5" s="447"/>
      <c r="BV5" s="447"/>
      <c r="BW5" s="447"/>
      <c r="BX5" s="447"/>
      <c r="BY5" s="447"/>
      <c r="BZ5" s="447"/>
      <c r="CA5" s="447"/>
      <c r="CB5" s="447"/>
      <c r="CC5" s="447"/>
      <c r="CD5" s="447"/>
      <c r="CE5" s="447"/>
      <c r="CF5" s="447"/>
      <c r="CG5" s="447"/>
      <c r="CH5" s="447"/>
      <c r="CI5" s="447"/>
      <c r="CJ5" s="447"/>
      <c r="CK5" s="447"/>
      <c r="CL5" s="447"/>
      <c r="CM5" s="447"/>
      <c r="CN5" s="447"/>
      <c r="CO5" s="447"/>
      <c r="CP5" s="447"/>
      <c r="CQ5" s="447"/>
      <c r="CR5" s="447"/>
      <c r="CS5" s="447"/>
      <c r="CT5" s="447"/>
      <c r="CU5" s="447"/>
      <c r="CV5" s="447"/>
      <c r="CW5" s="447"/>
      <c r="CX5" s="447"/>
      <c r="CY5" s="447"/>
      <c r="CZ5" s="447"/>
      <c r="DA5" s="447"/>
      <c r="DB5" s="447"/>
    </row>
    <row r="6" spans="1:106" ht="17.25" customHeight="1" x14ac:dyDescent="0.2">
      <c r="A6" s="436" t="s">
        <v>828</v>
      </c>
      <c r="B6" s="436"/>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c r="BW6" s="436"/>
      <c r="BX6" s="436"/>
      <c r="BY6" s="436"/>
      <c r="BZ6" s="436"/>
      <c r="CA6" s="436"/>
      <c r="CB6" s="436"/>
      <c r="CC6" s="436"/>
      <c r="CD6" s="436"/>
      <c r="CE6" s="436"/>
      <c r="CF6" s="436"/>
      <c r="CG6" s="436"/>
      <c r="CH6" s="436"/>
      <c r="CI6" s="436"/>
      <c r="CJ6" s="436"/>
      <c r="CK6" s="436"/>
      <c r="CL6" s="436"/>
      <c r="CM6" s="436"/>
      <c r="CN6" s="436"/>
      <c r="CO6" s="436"/>
      <c r="CP6" s="436"/>
      <c r="CQ6" s="436"/>
      <c r="CR6" s="436"/>
      <c r="CS6" s="436"/>
      <c r="CT6" s="436"/>
      <c r="CU6" s="436"/>
      <c r="CV6" s="436"/>
      <c r="CW6" s="436"/>
      <c r="CX6" s="436"/>
      <c r="CY6" s="436"/>
      <c r="CZ6" s="436"/>
      <c r="DA6" s="436"/>
      <c r="DB6" s="436"/>
    </row>
    <row r="7" spans="1:106" ht="12.75" customHeight="1" x14ac:dyDescent="0.2">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row>
    <row r="8" spans="1:106" s="18" customFormat="1" ht="21.75" customHeight="1" x14ac:dyDescent="0.2">
      <c r="A8" s="438" t="s">
        <v>43</v>
      </c>
      <c r="B8" s="438" t="s">
        <v>46</v>
      </c>
      <c r="C8" s="438" t="s">
        <v>663</v>
      </c>
      <c r="D8" s="438" t="s">
        <v>6</v>
      </c>
      <c r="E8" s="438" t="s">
        <v>7</v>
      </c>
      <c r="F8" s="438" t="s">
        <v>664</v>
      </c>
      <c r="G8" s="438"/>
      <c r="H8" s="438"/>
      <c r="I8" s="438"/>
      <c r="J8" s="438"/>
      <c r="K8" s="438"/>
      <c r="L8" s="438"/>
      <c r="M8" s="438"/>
      <c r="N8" s="438" t="s">
        <v>665</v>
      </c>
      <c r="O8" s="438"/>
      <c r="P8" s="438"/>
      <c r="Q8" s="438"/>
      <c r="R8" s="438"/>
      <c r="S8" s="438"/>
      <c r="T8" s="438"/>
      <c r="U8" s="438" t="s">
        <v>666</v>
      </c>
      <c r="V8" s="438"/>
      <c r="W8" s="438"/>
      <c r="X8" s="438"/>
      <c r="Y8" s="438"/>
      <c r="Z8" s="438"/>
      <c r="AA8" s="438"/>
      <c r="AB8" s="438"/>
      <c r="AC8" s="438" t="s">
        <v>667</v>
      </c>
      <c r="AD8" s="438"/>
      <c r="AE8" s="438"/>
      <c r="AF8" s="438" t="s">
        <v>668</v>
      </c>
      <c r="AG8" s="438"/>
      <c r="AH8" s="438"/>
      <c r="AI8" s="438" t="s">
        <v>669</v>
      </c>
      <c r="AJ8" s="438"/>
      <c r="AK8" s="438"/>
      <c r="AL8" s="438" t="s">
        <v>670</v>
      </c>
      <c r="AM8" s="439" t="s">
        <v>671</v>
      </c>
      <c r="AN8" s="439" t="s">
        <v>672</v>
      </c>
      <c r="AO8" s="439" t="s">
        <v>44</v>
      </c>
      <c r="AP8" s="438" t="s">
        <v>673</v>
      </c>
      <c r="AQ8" s="439">
        <v>0.05</v>
      </c>
      <c r="AR8" s="438" t="s">
        <v>674</v>
      </c>
      <c r="AS8" s="438" t="s">
        <v>675</v>
      </c>
      <c r="AT8" s="438"/>
      <c r="AU8" s="438"/>
      <c r="AV8" s="438"/>
      <c r="AW8" s="438"/>
      <c r="AX8" s="438"/>
      <c r="AY8" s="438"/>
      <c r="AZ8" s="438"/>
      <c r="BA8" s="440" t="s">
        <v>676</v>
      </c>
      <c r="BB8" s="438" t="s">
        <v>677</v>
      </c>
      <c r="BC8" s="438"/>
      <c r="BD8" s="438"/>
      <c r="BE8" s="438"/>
      <c r="BF8" s="438"/>
      <c r="BG8" s="438"/>
      <c r="BH8" s="438" t="s">
        <v>678</v>
      </c>
      <c r="BI8" s="438"/>
      <c r="BJ8" s="438"/>
      <c r="BK8" s="438"/>
      <c r="BL8" s="438"/>
      <c r="BM8" s="438"/>
      <c r="BN8" s="438" t="s">
        <v>679</v>
      </c>
      <c r="BO8" s="438"/>
      <c r="BP8" s="438"/>
      <c r="BQ8" s="438" t="s">
        <v>680</v>
      </c>
      <c r="BR8" s="438"/>
      <c r="BS8" s="438"/>
      <c r="BT8" s="438"/>
      <c r="BU8" s="438"/>
      <c r="BV8" s="438"/>
      <c r="BW8" s="438"/>
      <c r="BX8" s="438" t="s">
        <v>681</v>
      </c>
      <c r="BY8" s="438"/>
      <c r="BZ8" s="438"/>
      <c r="CA8" s="438"/>
      <c r="CB8" s="438"/>
      <c r="CC8" s="438"/>
      <c r="CD8" s="438"/>
      <c r="CE8" s="438" t="s">
        <v>682</v>
      </c>
      <c r="CF8" s="438"/>
      <c r="CG8" s="438"/>
      <c r="CH8" s="438"/>
      <c r="CI8" s="438"/>
      <c r="CJ8" s="438"/>
      <c r="CK8" s="438"/>
      <c r="CL8" s="438" t="s">
        <v>796</v>
      </c>
      <c r="CM8" s="438"/>
      <c r="CN8" s="438"/>
      <c r="CO8" s="438"/>
      <c r="CP8" s="438"/>
      <c r="CQ8" s="438"/>
      <c r="CR8" s="438"/>
      <c r="CS8" s="438" t="s">
        <v>797</v>
      </c>
      <c r="CT8" s="438"/>
      <c r="CU8" s="438"/>
      <c r="CV8" s="438"/>
      <c r="CW8" s="438"/>
      <c r="CX8" s="438"/>
      <c r="CY8" s="438"/>
      <c r="CZ8" s="438" t="s">
        <v>798</v>
      </c>
      <c r="DA8" s="438"/>
      <c r="DB8" s="441" t="s">
        <v>44</v>
      </c>
    </row>
    <row r="9" spans="1:106" s="18" customFormat="1" ht="22.5" hidden="1" customHeight="1" x14ac:dyDescent="0.2">
      <c r="A9" s="438"/>
      <c r="B9" s="438"/>
      <c r="C9" s="438"/>
      <c r="D9" s="438"/>
      <c r="E9" s="438"/>
      <c r="F9" s="438" t="s">
        <v>8</v>
      </c>
      <c r="G9" s="438" t="s">
        <v>31</v>
      </c>
      <c r="H9" s="438" t="s">
        <v>25</v>
      </c>
      <c r="I9" s="438" t="s">
        <v>683</v>
      </c>
      <c r="J9" s="438" t="s">
        <v>684</v>
      </c>
      <c r="K9" s="438" t="s">
        <v>685</v>
      </c>
      <c r="L9" s="438"/>
      <c r="M9" s="438"/>
      <c r="N9" s="438" t="s">
        <v>686</v>
      </c>
      <c r="O9" s="438"/>
      <c r="P9" s="438"/>
      <c r="Q9" s="438"/>
      <c r="R9" s="438"/>
      <c r="S9" s="438" t="s">
        <v>685</v>
      </c>
      <c r="T9" s="438"/>
      <c r="U9" s="438" t="s">
        <v>686</v>
      </c>
      <c r="V9" s="438"/>
      <c r="W9" s="438"/>
      <c r="X9" s="438"/>
      <c r="Y9" s="438"/>
      <c r="Z9" s="438" t="s">
        <v>685</v>
      </c>
      <c r="AA9" s="438"/>
      <c r="AB9" s="438"/>
      <c r="AC9" s="438"/>
      <c r="AD9" s="438"/>
      <c r="AE9" s="438"/>
      <c r="AF9" s="438"/>
      <c r="AG9" s="438"/>
      <c r="AH9" s="438"/>
      <c r="AI9" s="438"/>
      <c r="AJ9" s="438"/>
      <c r="AK9" s="438"/>
      <c r="AL9" s="438"/>
      <c r="AM9" s="439"/>
      <c r="AN9" s="439"/>
      <c r="AO9" s="439"/>
      <c r="AP9" s="438"/>
      <c r="AQ9" s="439"/>
      <c r="AR9" s="438"/>
      <c r="AS9" s="438" t="s">
        <v>686</v>
      </c>
      <c r="AT9" s="438"/>
      <c r="AU9" s="438"/>
      <c r="AV9" s="438"/>
      <c r="AW9" s="438"/>
      <c r="AX9" s="438" t="s">
        <v>685</v>
      </c>
      <c r="AY9" s="438"/>
      <c r="AZ9" s="438"/>
      <c r="BA9" s="440"/>
      <c r="BB9" s="438" t="s">
        <v>686</v>
      </c>
      <c r="BC9" s="438"/>
      <c r="BD9" s="438"/>
      <c r="BE9" s="438" t="s">
        <v>685</v>
      </c>
      <c r="BF9" s="438"/>
      <c r="BG9" s="438"/>
      <c r="BH9" s="438" t="s">
        <v>686</v>
      </c>
      <c r="BI9" s="438"/>
      <c r="BJ9" s="438"/>
      <c r="BK9" s="438" t="s">
        <v>685</v>
      </c>
      <c r="BL9" s="438"/>
      <c r="BM9" s="438"/>
      <c r="BN9" s="438" t="s">
        <v>687</v>
      </c>
      <c r="BO9" s="438" t="s">
        <v>688</v>
      </c>
      <c r="BP9" s="438" t="s">
        <v>689</v>
      </c>
      <c r="BQ9" s="438" t="s">
        <v>690</v>
      </c>
      <c r="BR9" s="438"/>
      <c r="BS9" s="438"/>
      <c r="BT9" s="438"/>
      <c r="BU9" s="438" t="s">
        <v>120</v>
      </c>
      <c r="BV9" s="438"/>
      <c r="BW9" s="438"/>
      <c r="BX9" s="438" t="s">
        <v>686</v>
      </c>
      <c r="BY9" s="438"/>
      <c r="BZ9" s="438"/>
      <c r="CA9" s="438"/>
      <c r="CB9" s="438" t="s">
        <v>685</v>
      </c>
      <c r="CC9" s="438"/>
      <c r="CD9" s="438"/>
      <c r="CE9" s="438" t="s">
        <v>690</v>
      </c>
      <c r="CF9" s="438"/>
      <c r="CG9" s="438"/>
      <c r="CH9" s="438"/>
      <c r="CI9" s="438" t="s">
        <v>120</v>
      </c>
      <c r="CJ9" s="438"/>
      <c r="CK9" s="438"/>
      <c r="CL9" s="438" t="s">
        <v>690</v>
      </c>
      <c r="CM9" s="438"/>
      <c r="CN9" s="438"/>
      <c r="CO9" s="438"/>
      <c r="CP9" s="438" t="s">
        <v>120</v>
      </c>
      <c r="CQ9" s="438"/>
      <c r="CR9" s="438"/>
      <c r="CS9" s="438" t="s">
        <v>690</v>
      </c>
      <c r="CT9" s="438"/>
      <c r="CU9" s="438"/>
      <c r="CV9" s="438"/>
      <c r="CW9" s="438" t="s">
        <v>120</v>
      </c>
      <c r="CX9" s="438"/>
      <c r="CY9" s="438"/>
      <c r="CZ9" s="438"/>
      <c r="DA9" s="438"/>
      <c r="DB9" s="442"/>
    </row>
    <row r="10" spans="1:106" s="19" customFormat="1" ht="27" customHeight="1" x14ac:dyDescent="0.2">
      <c r="A10" s="438"/>
      <c r="B10" s="438"/>
      <c r="C10" s="438"/>
      <c r="D10" s="438"/>
      <c r="E10" s="438"/>
      <c r="F10" s="438"/>
      <c r="G10" s="438"/>
      <c r="H10" s="438"/>
      <c r="I10" s="438"/>
      <c r="J10" s="438"/>
      <c r="K10" s="110" t="s">
        <v>8</v>
      </c>
      <c r="L10" s="110" t="s">
        <v>31</v>
      </c>
      <c r="M10" s="110" t="s">
        <v>73</v>
      </c>
      <c r="N10" s="110" t="s">
        <v>8</v>
      </c>
      <c r="O10" s="110" t="s">
        <v>31</v>
      </c>
      <c r="P10" s="110" t="s">
        <v>45</v>
      </c>
      <c r="Q10" s="110" t="s">
        <v>9</v>
      </c>
      <c r="R10" s="110" t="s">
        <v>73</v>
      </c>
      <c r="S10" s="110" t="s">
        <v>8</v>
      </c>
      <c r="T10" s="110" t="s">
        <v>31</v>
      </c>
      <c r="U10" s="110" t="s">
        <v>8</v>
      </c>
      <c r="V10" s="110" t="s">
        <v>31</v>
      </c>
      <c r="W10" s="110" t="s">
        <v>691</v>
      </c>
      <c r="X10" s="110" t="s">
        <v>692</v>
      </c>
      <c r="Y10" s="110" t="s">
        <v>73</v>
      </c>
      <c r="Z10" s="110" t="s">
        <v>8</v>
      </c>
      <c r="AA10" s="110" t="s">
        <v>31</v>
      </c>
      <c r="AB10" s="110" t="s">
        <v>73</v>
      </c>
      <c r="AC10" s="110" t="s">
        <v>693</v>
      </c>
      <c r="AD10" s="110" t="s">
        <v>31</v>
      </c>
      <c r="AE10" s="110" t="s">
        <v>694</v>
      </c>
      <c r="AF10" s="110" t="s">
        <v>8</v>
      </c>
      <c r="AG10" s="110" t="s">
        <v>31</v>
      </c>
      <c r="AH10" s="110" t="s">
        <v>73</v>
      </c>
      <c r="AI10" s="110" t="s">
        <v>693</v>
      </c>
      <c r="AJ10" s="110" t="s">
        <v>31</v>
      </c>
      <c r="AK10" s="110" t="s">
        <v>694</v>
      </c>
      <c r="AL10" s="438"/>
      <c r="AM10" s="439"/>
      <c r="AN10" s="439"/>
      <c r="AO10" s="439"/>
      <c r="AP10" s="438"/>
      <c r="AQ10" s="439"/>
      <c r="AR10" s="438"/>
      <c r="AS10" s="110" t="s">
        <v>8</v>
      </c>
      <c r="AT10" s="110" t="s">
        <v>695</v>
      </c>
      <c r="AU10" s="110" t="s">
        <v>696</v>
      </c>
      <c r="AV10" s="110" t="s">
        <v>683</v>
      </c>
      <c r="AW10" s="110" t="s">
        <v>73</v>
      </c>
      <c r="AX10" s="110" t="s">
        <v>8</v>
      </c>
      <c r="AY10" s="110" t="s">
        <v>31</v>
      </c>
      <c r="AZ10" s="110" t="s">
        <v>73</v>
      </c>
      <c r="BA10" s="440"/>
      <c r="BB10" s="110" t="s">
        <v>8</v>
      </c>
      <c r="BC10" s="110" t="s">
        <v>31</v>
      </c>
      <c r="BD10" s="110" t="s">
        <v>73</v>
      </c>
      <c r="BE10" s="110" t="s">
        <v>8</v>
      </c>
      <c r="BF10" s="110" t="s">
        <v>31</v>
      </c>
      <c r="BG10" s="110" t="s">
        <v>73</v>
      </c>
      <c r="BH10" s="110" t="s">
        <v>8</v>
      </c>
      <c r="BI10" s="110" t="s">
        <v>31</v>
      </c>
      <c r="BJ10" s="110" t="s">
        <v>73</v>
      </c>
      <c r="BK10" s="110" t="s">
        <v>8</v>
      </c>
      <c r="BL10" s="110" t="s">
        <v>31</v>
      </c>
      <c r="BM10" s="110" t="s">
        <v>73</v>
      </c>
      <c r="BN10" s="438"/>
      <c r="BO10" s="438"/>
      <c r="BP10" s="438"/>
      <c r="BQ10" s="110" t="s">
        <v>8</v>
      </c>
      <c r="BR10" s="110" t="s">
        <v>31</v>
      </c>
      <c r="BS10" s="110" t="s">
        <v>697</v>
      </c>
      <c r="BT10" s="110" t="s">
        <v>698</v>
      </c>
      <c r="BU10" s="110" t="s">
        <v>8</v>
      </c>
      <c r="BV10" s="110" t="s">
        <v>31</v>
      </c>
      <c r="BW10" s="110" t="s">
        <v>698</v>
      </c>
      <c r="BX10" s="110" t="s">
        <v>8</v>
      </c>
      <c r="BY10" s="110" t="s">
        <v>31</v>
      </c>
      <c r="BZ10" s="110" t="s">
        <v>697</v>
      </c>
      <c r="CA10" s="110" t="s">
        <v>73</v>
      </c>
      <c r="CB10" s="110" t="s">
        <v>8</v>
      </c>
      <c r="CC10" s="110" t="s">
        <v>31</v>
      </c>
      <c r="CD10" s="110" t="s">
        <v>73</v>
      </c>
      <c r="CE10" s="110" t="s">
        <v>8</v>
      </c>
      <c r="CF10" s="110" t="s">
        <v>31</v>
      </c>
      <c r="CG10" s="110" t="s">
        <v>697</v>
      </c>
      <c r="CH10" s="110" t="s">
        <v>73</v>
      </c>
      <c r="CI10" s="110" t="s">
        <v>8</v>
      </c>
      <c r="CJ10" s="110" t="s">
        <v>31</v>
      </c>
      <c r="CK10" s="110" t="s">
        <v>73</v>
      </c>
      <c r="CL10" s="110" t="s">
        <v>8</v>
      </c>
      <c r="CM10" s="110" t="s">
        <v>31</v>
      </c>
      <c r="CN10" s="110" t="s">
        <v>697</v>
      </c>
      <c r="CO10" s="110" t="s">
        <v>73</v>
      </c>
      <c r="CP10" s="110" t="s">
        <v>8</v>
      </c>
      <c r="CQ10" s="110" t="s">
        <v>31</v>
      </c>
      <c r="CR10" s="110" t="s">
        <v>73</v>
      </c>
      <c r="CS10" s="110" t="s">
        <v>8</v>
      </c>
      <c r="CT10" s="110" t="s">
        <v>31</v>
      </c>
      <c r="CU10" s="110" t="s">
        <v>697</v>
      </c>
      <c r="CV10" s="110" t="s">
        <v>73</v>
      </c>
      <c r="CW10" s="110" t="s">
        <v>8</v>
      </c>
      <c r="CX10" s="110" t="s">
        <v>31</v>
      </c>
      <c r="CY10" s="110" t="s">
        <v>73</v>
      </c>
      <c r="CZ10" s="110" t="s">
        <v>699</v>
      </c>
      <c r="DA10" s="110" t="s">
        <v>700</v>
      </c>
      <c r="DB10" s="443"/>
    </row>
    <row r="11" spans="1:106" s="20" customFormat="1" ht="18.75" customHeight="1" x14ac:dyDescent="0.25">
      <c r="A11" s="363">
        <v>1</v>
      </c>
      <c r="B11" s="363">
        <v>2</v>
      </c>
      <c r="C11" s="363">
        <v>1</v>
      </c>
      <c r="D11" s="363">
        <v>2</v>
      </c>
      <c r="E11" s="363">
        <v>3</v>
      </c>
      <c r="F11" s="363">
        <v>1</v>
      </c>
      <c r="G11" s="363">
        <v>2</v>
      </c>
      <c r="H11" s="363">
        <v>2</v>
      </c>
      <c r="I11" s="363">
        <v>3</v>
      </c>
      <c r="J11" s="363">
        <v>4</v>
      </c>
      <c r="K11" s="363">
        <v>5</v>
      </c>
      <c r="L11" s="363">
        <v>6</v>
      </c>
      <c r="M11" s="363">
        <v>7</v>
      </c>
      <c r="N11" s="363">
        <v>1</v>
      </c>
      <c r="O11" s="363">
        <v>2</v>
      </c>
      <c r="P11" s="363">
        <v>9</v>
      </c>
      <c r="Q11" s="363">
        <v>10</v>
      </c>
      <c r="R11" s="363">
        <v>3</v>
      </c>
      <c r="S11" s="363">
        <v>12</v>
      </c>
      <c r="T11" s="363">
        <v>13</v>
      </c>
      <c r="U11" s="363">
        <v>1</v>
      </c>
      <c r="V11" s="363">
        <v>2</v>
      </c>
      <c r="W11" s="363">
        <v>9</v>
      </c>
      <c r="X11" s="363">
        <v>10</v>
      </c>
      <c r="Y11" s="363">
        <v>3</v>
      </c>
      <c r="Z11" s="363">
        <v>4</v>
      </c>
      <c r="AA11" s="363">
        <v>5</v>
      </c>
      <c r="AB11" s="363">
        <v>6</v>
      </c>
      <c r="AC11" s="363">
        <v>1</v>
      </c>
      <c r="AD11" s="363">
        <v>2</v>
      </c>
      <c r="AE11" s="363">
        <v>3</v>
      </c>
      <c r="AF11" s="363">
        <v>4</v>
      </c>
      <c r="AG11" s="363">
        <v>5</v>
      </c>
      <c r="AH11" s="363">
        <v>6</v>
      </c>
      <c r="AI11" s="363">
        <v>13</v>
      </c>
      <c r="AJ11" s="363">
        <v>14</v>
      </c>
      <c r="AK11" s="363">
        <v>15</v>
      </c>
      <c r="AL11" s="363"/>
      <c r="AM11" s="363">
        <v>7</v>
      </c>
      <c r="AN11" s="363"/>
      <c r="AO11" s="363"/>
      <c r="AP11" s="363">
        <v>17</v>
      </c>
      <c r="AQ11" s="363">
        <v>18</v>
      </c>
      <c r="AR11" s="363">
        <v>19</v>
      </c>
      <c r="AS11" s="363">
        <v>15</v>
      </c>
      <c r="AT11" s="363">
        <v>20</v>
      </c>
      <c r="AU11" s="363">
        <v>16</v>
      </c>
      <c r="AV11" s="363">
        <v>17</v>
      </c>
      <c r="AW11" s="363">
        <v>18</v>
      </c>
      <c r="AX11" s="363">
        <v>19</v>
      </c>
      <c r="AY11" s="363">
        <v>20</v>
      </c>
      <c r="AZ11" s="363">
        <v>21</v>
      </c>
      <c r="BA11" s="364">
        <v>25</v>
      </c>
      <c r="BB11" s="111">
        <v>7</v>
      </c>
      <c r="BC11" s="111">
        <v>8</v>
      </c>
      <c r="BD11" s="111">
        <v>9</v>
      </c>
      <c r="BE11" s="111">
        <v>10</v>
      </c>
      <c r="BF11" s="111">
        <v>11</v>
      </c>
      <c r="BG11" s="111">
        <v>12</v>
      </c>
      <c r="BH11" s="111">
        <v>7</v>
      </c>
      <c r="BI11" s="111">
        <v>8</v>
      </c>
      <c r="BJ11" s="111">
        <v>9</v>
      </c>
      <c r="BK11" s="111">
        <v>10</v>
      </c>
      <c r="BL11" s="111">
        <v>11</v>
      </c>
      <c r="BM11" s="111">
        <v>12</v>
      </c>
      <c r="BN11" s="111"/>
      <c r="BO11" s="111"/>
      <c r="BP11" s="111"/>
      <c r="BQ11" s="111">
        <v>1</v>
      </c>
      <c r="BR11" s="111">
        <v>2</v>
      </c>
      <c r="BS11" s="111">
        <v>3</v>
      </c>
      <c r="BT11" s="111">
        <v>4</v>
      </c>
      <c r="BU11" s="111">
        <v>5</v>
      </c>
      <c r="BV11" s="111">
        <v>6</v>
      </c>
      <c r="BW11" s="111">
        <v>7</v>
      </c>
      <c r="BX11" s="111">
        <v>8</v>
      </c>
      <c r="BY11" s="111">
        <v>9</v>
      </c>
      <c r="BZ11" s="111">
        <v>10</v>
      </c>
      <c r="CA11" s="111">
        <v>11</v>
      </c>
      <c r="CB11" s="111">
        <v>12</v>
      </c>
      <c r="CC11" s="111">
        <v>13</v>
      </c>
      <c r="CD11" s="111">
        <v>14</v>
      </c>
      <c r="CE11" s="111">
        <v>1</v>
      </c>
      <c r="CF11" s="111">
        <v>2</v>
      </c>
      <c r="CG11" s="111">
        <v>3</v>
      </c>
      <c r="CH11" s="111">
        <v>4</v>
      </c>
      <c r="CI11" s="111">
        <v>5</v>
      </c>
      <c r="CJ11" s="111">
        <v>6</v>
      </c>
      <c r="CK11" s="111">
        <v>7</v>
      </c>
      <c r="CL11" s="111">
        <v>8</v>
      </c>
      <c r="CM11" s="111">
        <v>9</v>
      </c>
      <c r="CN11" s="111">
        <v>10</v>
      </c>
      <c r="CO11" s="111">
        <v>11</v>
      </c>
      <c r="CP11" s="111">
        <v>12</v>
      </c>
      <c r="CQ11" s="111">
        <v>13</v>
      </c>
      <c r="CR11" s="111">
        <v>14</v>
      </c>
      <c r="CS11" s="111">
        <v>3</v>
      </c>
      <c r="CT11" s="111">
        <v>4</v>
      </c>
      <c r="CU11" s="111">
        <v>5</v>
      </c>
      <c r="CV11" s="111">
        <v>6</v>
      </c>
      <c r="CW11" s="111">
        <v>19</v>
      </c>
      <c r="CX11" s="111">
        <v>20</v>
      </c>
      <c r="CY11" s="111">
        <v>21</v>
      </c>
      <c r="CZ11" s="111">
        <v>22</v>
      </c>
      <c r="DA11" s="111">
        <v>23</v>
      </c>
      <c r="DB11" s="111">
        <v>24</v>
      </c>
    </row>
    <row r="12" spans="1:106" s="20" customFormat="1" ht="20.25" customHeight="1" x14ac:dyDescent="0.25">
      <c r="A12" s="112"/>
      <c r="B12" s="113" t="s">
        <v>701</v>
      </c>
      <c r="C12" s="114"/>
      <c r="D12" s="114"/>
      <c r="E12" s="114"/>
      <c r="F12" s="114">
        <f t="shared" ref="F12:AB12" si="0">SUM(F14:F69)</f>
        <v>148</v>
      </c>
      <c r="G12" s="114">
        <f t="shared" si="0"/>
        <v>140</v>
      </c>
      <c r="H12" s="114">
        <f t="shared" si="0"/>
        <v>4</v>
      </c>
      <c r="I12" s="114">
        <f t="shared" si="0"/>
        <v>136</v>
      </c>
      <c r="J12" s="114">
        <f t="shared" si="0"/>
        <v>8</v>
      </c>
      <c r="K12" s="114">
        <f t="shared" si="0"/>
        <v>2</v>
      </c>
      <c r="L12" s="114">
        <f t="shared" si="0"/>
        <v>2</v>
      </c>
      <c r="M12" s="114">
        <f t="shared" si="0"/>
        <v>0</v>
      </c>
      <c r="N12" s="114">
        <f t="shared" si="0"/>
        <v>138</v>
      </c>
      <c r="O12" s="114">
        <f t="shared" si="0"/>
        <v>130</v>
      </c>
      <c r="P12" s="114">
        <f t="shared" si="0"/>
        <v>3</v>
      </c>
      <c r="Q12" s="114">
        <f t="shared" si="0"/>
        <v>127</v>
      </c>
      <c r="R12" s="114">
        <f t="shared" si="0"/>
        <v>8</v>
      </c>
      <c r="S12" s="114" t="e">
        <f t="shared" si="0"/>
        <v>#REF!</v>
      </c>
      <c r="T12" s="114">
        <f t="shared" si="0"/>
        <v>2</v>
      </c>
      <c r="U12" s="110">
        <f t="shared" si="0"/>
        <v>150</v>
      </c>
      <c r="V12" s="110">
        <f t="shared" si="0"/>
        <v>142</v>
      </c>
      <c r="W12" s="110">
        <f t="shared" si="0"/>
        <v>4</v>
      </c>
      <c r="X12" s="110">
        <f t="shared" si="0"/>
        <v>138</v>
      </c>
      <c r="Y12" s="110">
        <f t="shared" si="0"/>
        <v>8</v>
      </c>
      <c r="Z12" s="110">
        <f t="shared" si="0"/>
        <v>2</v>
      </c>
      <c r="AA12" s="110">
        <f t="shared" si="0"/>
        <v>2</v>
      </c>
      <c r="AB12" s="110">
        <f t="shared" si="0"/>
        <v>0</v>
      </c>
      <c r="AC12" s="115"/>
      <c r="AD12" s="115"/>
      <c r="AE12" s="116"/>
      <c r="AF12" s="116"/>
      <c r="AG12" s="116"/>
      <c r="AH12" s="116"/>
      <c r="AI12" s="115"/>
      <c r="AJ12" s="115"/>
      <c r="AK12" s="116"/>
      <c r="AL12" s="115"/>
      <c r="AM12" s="115"/>
      <c r="AN12" s="115"/>
      <c r="AO12" s="117"/>
      <c r="AP12" s="115"/>
      <c r="AQ12" s="115"/>
      <c r="AR12" s="115"/>
      <c r="AS12" s="116">
        <f t="shared" ref="AS12:AS64" si="1">AU12+AV12+AW12</f>
        <v>2</v>
      </c>
      <c r="AT12" s="116">
        <f t="shared" ref="AT12:AW27" si="2">V12-G12</f>
        <v>2</v>
      </c>
      <c r="AU12" s="116">
        <f t="shared" si="2"/>
        <v>0</v>
      </c>
      <c r="AV12" s="116">
        <f t="shared" si="2"/>
        <v>2</v>
      </c>
      <c r="AW12" s="116">
        <f t="shared" si="2"/>
        <v>0</v>
      </c>
      <c r="AX12" s="110">
        <f t="shared" ref="AX12:AX64" si="3">SUM(AY12+AZ12)</f>
        <v>0</v>
      </c>
      <c r="AY12" s="116">
        <f t="shared" ref="AY12:AZ31" si="4">AA12-L12</f>
        <v>0</v>
      </c>
      <c r="AZ12" s="116">
        <f t="shared" si="4"/>
        <v>0</v>
      </c>
      <c r="BA12" s="118"/>
      <c r="BB12" s="116">
        <f t="shared" ref="BB12:BP12" si="5">SUM(BB14:BB69)</f>
        <v>142</v>
      </c>
      <c r="BC12" s="116">
        <f t="shared" si="5"/>
        <v>134</v>
      </c>
      <c r="BD12" s="116">
        <f t="shared" si="5"/>
        <v>8</v>
      </c>
      <c r="BE12" s="116">
        <f t="shared" si="5"/>
        <v>2</v>
      </c>
      <c r="BF12" s="116">
        <f t="shared" si="5"/>
        <v>2</v>
      </c>
      <c r="BG12" s="116">
        <f t="shared" si="5"/>
        <v>0</v>
      </c>
      <c r="BH12" s="116">
        <f t="shared" si="5"/>
        <v>141</v>
      </c>
      <c r="BI12" s="116">
        <f t="shared" si="5"/>
        <v>133</v>
      </c>
      <c r="BJ12" s="116">
        <f t="shared" si="5"/>
        <v>8</v>
      </c>
      <c r="BK12" s="116">
        <f t="shared" si="5"/>
        <v>0</v>
      </c>
      <c r="BL12" s="116">
        <f t="shared" si="5"/>
        <v>0</v>
      </c>
      <c r="BM12" s="116">
        <f t="shared" si="5"/>
        <v>0</v>
      </c>
      <c r="BN12" s="116">
        <f t="shared" si="5"/>
        <v>0</v>
      </c>
      <c r="BO12" s="116">
        <f t="shared" si="5"/>
        <v>0</v>
      </c>
      <c r="BP12" s="116">
        <f t="shared" si="5"/>
        <v>0</v>
      </c>
      <c r="BQ12" s="21">
        <f>BQ13+BQ30</f>
        <v>154</v>
      </c>
      <c r="BR12" s="21">
        <f t="shared" ref="BR12:CH12" si="6">BR13+BR30</f>
        <v>134</v>
      </c>
      <c r="BS12" s="21">
        <f t="shared" si="6"/>
        <v>12</v>
      </c>
      <c r="BT12" s="21">
        <f t="shared" si="6"/>
        <v>8</v>
      </c>
      <c r="BU12" s="21">
        <f t="shared" si="6"/>
        <v>2</v>
      </c>
      <c r="BV12" s="21">
        <f t="shared" si="6"/>
        <v>2</v>
      </c>
      <c r="BW12" s="21">
        <f t="shared" si="6"/>
        <v>0</v>
      </c>
      <c r="BX12" s="21">
        <f t="shared" si="6"/>
        <v>128</v>
      </c>
      <c r="BY12" s="21">
        <f t="shared" si="6"/>
        <v>108</v>
      </c>
      <c r="BZ12" s="21">
        <f t="shared" si="6"/>
        <v>12</v>
      </c>
      <c r="CA12" s="21">
        <f t="shared" si="6"/>
        <v>8</v>
      </c>
      <c r="CB12" s="21">
        <f t="shared" si="6"/>
        <v>0</v>
      </c>
      <c r="CC12" s="21">
        <f t="shared" si="6"/>
        <v>0</v>
      </c>
      <c r="CD12" s="21">
        <f t="shared" si="6"/>
        <v>0</v>
      </c>
      <c r="CE12" s="21">
        <f t="shared" si="6"/>
        <v>155</v>
      </c>
      <c r="CF12" s="21">
        <f t="shared" si="6"/>
        <v>109</v>
      </c>
      <c r="CG12" s="21">
        <f t="shared" si="6"/>
        <v>38</v>
      </c>
      <c r="CH12" s="21">
        <f t="shared" si="6"/>
        <v>8</v>
      </c>
      <c r="CI12" s="21"/>
      <c r="CJ12" s="21"/>
      <c r="CK12" s="21"/>
      <c r="CL12" s="21">
        <f t="shared" ref="CL12:CV12" si="7">CL13+CL30</f>
        <v>138</v>
      </c>
      <c r="CM12" s="21">
        <f t="shared" si="7"/>
        <v>101</v>
      </c>
      <c r="CN12" s="21">
        <f t="shared" si="7"/>
        <v>29</v>
      </c>
      <c r="CO12" s="21">
        <f t="shared" si="7"/>
        <v>8</v>
      </c>
      <c r="CP12" s="21"/>
      <c r="CQ12" s="21"/>
      <c r="CR12" s="21"/>
      <c r="CS12" s="21">
        <f t="shared" si="7"/>
        <v>155</v>
      </c>
      <c r="CT12" s="21">
        <f t="shared" si="7"/>
        <v>109</v>
      </c>
      <c r="CU12" s="21">
        <f t="shared" si="7"/>
        <v>38</v>
      </c>
      <c r="CV12" s="21">
        <f t="shared" si="7"/>
        <v>8</v>
      </c>
      <c r="CW12" s="21"/>
      <c r="CX12" s="21"/>
      <c r="CY12" s="21"/>
      <c r="CZ12" s="21">
        <f>CS12-CE12</f>
        <v>0</v>
      </c>
      <c r="DA12" s="21">
        <f t="shared" ref="DA12:DA43" si="8">CW12-CI12</f>
        <v>0</v>
      </c>
      <c r="DB12" s="119"/>
    </row>
    <row r="13" spans="1:106" ht="19.5" customHeight="1" x14ac:dyDescent="0.2">
      <c r="A13" s="112" t="s">
        <v>1</v>
      </c>
      <c r="B13" s="113" t="s">
        <v>22</v>
      </c>
      <c r="C13" s="114"/>
      <c r="D13" s="114"/>
      <c r="E13" s="114"/>
      <c r="F13" s="114"/>
      <c r="G13" s="114"/>
      <c r="H13" s="114"/>
      <c r="I13" s="114"/>
      <c r="J13" s="114"/>
      <c r="K13" s="114"/>
      <c r="L13" s="114"/>
      <c r="M13" s="114"/>
      <c r="N13" s="114"/>
      <c r="O13" s="114"/>
      <c r="P13" s="114"/>
      <c r="Q13" s="114"/>
      <c r="R13" s="114"/>
      <c r="S13" s="114"/>
      <c r="T13" s="114"/>
      <c r="U13" s="110"/>
      <c r="V13" s="110"/>
      <c r="W13" s="110"/>
      <c r="X13" s="110"/>
      <c r="Y13" s="110"/>
      <c r="Z13" s="110"/>
      <c r="AA13" s="110"/>
      <c r="AB13" s="110"/>
      <c r="AC13" s="115"/>
      <c r="AD13" s="115"/>
      <c r="AE13" s="116"/>
      <c r="AF13" s="116"/>
      <c r="AG13" s="116"/>
      <c r="AH13" s="116"/>
      <c r="AI13" s="115"/>
      <c r="AJ13" s="115"/>
      <c r="AK13" s="116"/>
      <c r="AL13" s="115"/>
      <c r="AM13" s="115"/>
      <c r="AN13" s="115"/>
      <c r="AO13" s="117"/>
      <c r="AP13" s="115"/>
      <c r="AQ13" s="115"/>
      <c r="AR13" s="115"/>
      <c r="AS13" s="116"/>
      <c r="AT13" s="116"/>
      <c r="AU13" s="116"/>
      <c r="AV13" s="116"/>
      <c r="AW13" s="116"/>
      <c r="AX13" s="110"/>
      <c r="AY13" s="116"/>
      <c r="AZ13" s="116"/>
      <c r="BA13" s="118"/>
      <c r="BB13" s="116"/>
      <c r="BC13" s="116"/>
      <c r="BD13" s="116"/>
      <c r="BE13" s="116"/>
      <c r="BF13" s="116"/>
      <c r="BG13" s="116"/>
      <c r="BH13" s="116"/>
      <c r="BI13" s="116"/>
      <c r="BJ13" s="116"/>
      <c r="BK13" s="116"/>
      <c r="BL13" s="116"/>
      <c r="BM13" s="116"/>
      <c r="BN13" s="116"/>
      <c r="BO13" s="116"/>
      <c r="BP13" s="116"/>
      <c r="BQ13" s="21">
        <f>SUM(BQ14:BQ29)</f>
        <v>89</v>
      </c>
      <c r="BR13" s="21">
        <f t="shared" ref="BR13:CH13" si="9">SUM(BR14:BR29)</f>
        <v>73</v>
      </c>
      <c r="BS13" s="21">
        <f t="shared" si="9"/>
        <v>8</v>
      </c>
      <c r="BT13" s="21">
        <f t="shared" si="9"/>
        <v>8</v>
      </c>
      <c r="BU13" s="21">
        <f t="shared" si="9"/>
        <v>2</v>
      </c>
      <c r="BV13" s="21">
        <f t="shared" si="9"/>
        <v>2</v>
      </c>
      <c r="BW13" s="21">
        <f t="shared" si="9"/>
        <v>0</v>
      </c>
      <c r="BX13" s="21">
        <f t="shared" si="9"/>
        <v>84</v>
      </c>
      <c r="BY13" s="21">
        <f t="shared" si="9"/>
        <v>69</v>
      </c>
      <c r="BZ13" s="21">
        <f t="shared" si="9"/>
        <v>7</v>
      </c>
      <c r="CA13" s="21">
        <f t="shared" si="9"/>
        <v>8</v>
      </c>
      <c r="CB13" s="21">
        <f t="shared" si="9"/>
        <v>0</v>
      </c>
      <c r="CC13" s="21">
        <f t="shared" si="9"/>
        <v>0</v>
      </c>
      <c r="CD13" s="21">
        <f t="shared" si="9"/>
        <v>0</v>
      </c>
      <c r="CE13" s="21">
        <f t="shared" si="9"/>
        <v>90</v>
      </c>
      <c r="CF13" s="21">
        <f t="shared" si="9"/>
        <v>71</v>
      </c>
      <c r="CG13" s="21">
        <f t="shared" si="9"/>
        <v>11</v>
      </c>
      <c r="CH13" s="21">
        <f t="shared" si="9"/>
        <v>8</v>
      </c>
      <c r="CI13" s="21"/>
      <c r="CJ13" s="21"/>
      <c r="CK13" s="21"/>
      <c r="CL13" s="21">
        <f t="shared" ref="CL13:CV13" si="10">SUM(CL14:CL29)</f>
        <v>88</v>
      </c>
      <c r="CM13" s="21">
        <f t="shared" si="10"/>
        <v>69</v>
      </c>
      <c r="CN13" s="21">
        <f t="shared" si="10"/>
        <v>11</v>
      </c>
      <c r="CO13" s="21">
        <f t="shared" si="10"/>
        <v>8</v>
      </c>
      <c r="CP13" s="21"/>
      <c r="CQ13" s="21"/>
      <c r="CR13" s="21"/>
      <c r="CS13" s="21">
        <f t="shared" si="10"/>
        <v>90</v>
      </c>
      <c r="CT13" s="21">
        <f t="shared" si="10"/>
        <v>71</v>
      </c>
      <c r="CU13" s="21">
        <f t="shared" si="10"/>
        <v>11</v>
      </c>
      <c r="CV13" s="21">
        <f t="shared" si="10"/>
        <v>8</v>
      </c>
      <c r="CW13" s="21"/>
      <c r="CX13" s="21"/>
      <c r="CY13" s="21"/>
      <c r="CZ13" s="21">
        <f t="shared" ref="CZ13:CZ69" si="11">CS13-CE13</f>
        <v>0</v>
      </c>
      <c r="DA13" s="21">
        <f t="shared" si="8"/>
        <v>0</v>
      </c>
      <c r="DB13" s="119"/>
    </row>
    <row r="14" spans="1:106" s="281" customFormat="1" ht="24" customHeight="1" x14ac:dyDescent="0.2">
      <c r="A14" s="270">
        <v>1</v>
      </c>
      <c r="B14" s="271" t="s">
        <v>32</v>
      </c>
      <c r="C14" s="272" t="s">
        <v>70</v>
      </c>
      <c r="D14" s="272" t="s">
        <v>702</v>
      </c>
      <c r="E14" s="272" t="s">
        <v>509</v>
      </c>
      <c r="F14" s="272">
        <f t="shared" ref="F14:F69" si="12">H14+I14+J14</f>
        <v>1</v>
      </c>
      <c r="G14" s="270">
        <f t="shared" ref="G14:G69" si="13">H14+I14</f>
        <v>1</v>
      </c>
      <c r="H14" s="270"/>
      <c r="I14" s="270">
        <v>1</v>
      </c>
      <c r="J14" s="270"/>
      <c r="K14" s="272">
        <f t="shared" ref="K14:K69" si="14">L14+M14</f>
        <v>0</v>
      </c>
      <c r="L14" s="270"/>
      <c r="M14" s="270"/>
      <c r="N14" s="272">
        <f>P14+Q14+R14</f>
        <v>1</v>
      </c>
      <c r="O14" s="270">
        <f t="shared" ref="O14:O69" si="15">P14+Q14</f>
        <v>1</v>
      </c>
      <c r="P14" s="270"/>
      <c r="Q14" s="272">
        <v>1</v>
      </c>
      <c r="R14" s="270"/>
      <c r="S14" s="272" t="e">
        <f>T14+#REF!</f>
        <v>#REF!</v>
      </c>
      <c r="T14" s="270"/>
      <c r="U14" s="273">
        <f>V14+Y14</f>
        <v>1</v>
      </c>
      <c r="V14" s="274">
        <f t="shared" ref="V14:V64" si="16">W14+X14</f>
        <v>1</v>
      </c>
      <c r="W14" s="274"/>
      <c r="X14" s="274">
        <v>1</v>
      </c>
      <c r="Y14" s="274">
        <v>0</v>
      </c>
      <c r="Z14" s="274"/>
      <c r="AA14" s="274"/>
      <c r="AB14" s="274"/>
      <c r="AC14" s="275">
        <f t="shared" ref="AC14:AC69" si="17">AD14+AE14</f>
        <v>1</v>
      </c>
      <c r="AD14" s="275">
        <f t="shared" ref="AD14:AD69" si="18">V14-AM14</f>
        <v>1</v>
      </c>
      <c r="AE14" s="274">
        <f t="shared" ref="AE14:AH43" si="19">Y14</f>
        <v>0</v>
      </c>
      <c r="AF14" s="274">
        <f t="shared" si="19"/>
        <v>0</v>
      </c>
      <c r="AG14" s="274">
        <f t="shared" si="19"/>
        <v>0</v>
      </c>
      <c r="AH14" s="274">
        <f t="shared" si="19"/>
        <v>0</v>
      </c>
      <c r="AI14" s="275">
        <f t="shared" ref="AI14:AI69" si="20">AJ14+AK14</f>
        <v>1</v>
      </c>
      <c r="AJ14" s="275">
        <f t="shared" ref="AJ14:AJ69" si="21">V14-AQ14</f>
        <v>1</v>
      </c>
      <c r="AK14" s="274">
        <f t="shared" ref="AK14:AK69" si="22">Y14</f>
        <v>0</v>
      </c>
      <c r="AL14" s="275">
        <f t="shared" ref="AL14:AL31" si="23">AD14-O14</f>
        <v>0</v>
      </c>
      <c r="AM14" s="275">
        <v>0</v>
      </c>
      <c r="AN14" s="275">
        <v>0</v>
      </c>
      <c r="AO14" s="276"/>
      <c r="AP14" s="275">
        <f t="shared" ref="AP14:AP31" si="24">AD14-O14</f>
        <v>0</v>
      </c>
      <c r="AQ14" s="275"/>
      <c r="AR14" s="275">
        <f t="shared" ref="AR14:AR31" si="25">AJ14-O14</f>
        <v>0</v>
      </c>
      <c r="AS14" s="274">
        <f t="shared" si="1"/>
        <v>0</v>
      </c>
      <c r="AT14" s="274">
        <f t="shared" si="2"/>
        <v>0</v>
      </c>
      <c r="AU14" s="274">
        <f t="shared" si="2"/>
        <v>0</v>
      </c>
      <c r="AV14" s="274">
        <f t="shared" si="2"/>
        <v>0</v>
      </c>
      <c r="AW14" s="274">
        <f t="shared" si="2"/>
        <v>0</v>
      </c>
      <c r="AX14" s="273">
        <f t="shared" si="3"/>
        <v>0</v>
      </c>
      <c r="AY14" s="274">
        <f t="shared" si="4"/>
        <v>0</v>
      </c>
      <c r="AZ14" s="274">
        <f t="shared" si="4"/>
        <v>0</v>
      </c>
      <c r="BA14" s="277"/>
      <c r="BB14" s="274">
        <f>BC14+BD14</f>
        <v>1</v>
      </c>
      <c r="BC14" s="274">
        <v>1</v>
      </c>
      <c r="BD14" s="274">
        <v>0</v>
      </c>
      <c r="BE14" s="274"/>
      <c r="BF14" s="274"/>
      <c r="BG14" s="274"/>
      <c r="BH14" s="274">
        <f t="shared" ref="BH14:BH69" si="26">BI14+BJ14</f>
        <v>1</v>
      </c>
      <c r="BI14" s="274">
        <v>1</v>
      </c>
      <c r="BJ14" s="274">
        <v>0</v>
      </c>
      <c r="BK14" s="274"/>
      <c r="BL14" s="274"/>
      <c r="BM14" s="274"/>
      <c r="BN14" s="274">
        <f t="shared" ref="BN14:BN69" si="27">BO14+BP14</f>
        <v>0</v>
      </c>
      <c r="BO14" s="274"/>
      <c r="BP14" s="274"/>
      <c r="BQ14" s="278">
        <f>BR14+BS14+BT14</f>
        <v>1</v>
      </c>
      <c r="BR14" s="278">
        <v>1</v>
      </c>
      <c r="BS14" s="278">
        <v>0</v>
      </c>
      <c r="BT14" s="278">
        <v>0</v>
      </c>
      <c r="BU14" s="278"/>
      <c r="BV14" s="278"/>
      <c r="BW14" s="278"/>
      <c r="BX14" s="278">
        <f>BY14+BZ14+CA14</f>
        <v>1</v>
      </c>
      <c r="BY14" s="278">
        <v>1</v>
      </c>
      <c r="BZ14" s="278">
        <v>0</v>
      </c>
      <c r="CA14" s="278">
        <v>0</v>
      </c>
      <c r="CB14" s="278">
        <f t="shared" ref="CB14:CB69" si="28">CC14+CD14</f>
        <v>0</v>
      </c>
      <c r="CC14" s="278"/>
      <c r="CD14" s="278"/>
      <c r="CE14" s="278">
        <f>CF14+CG14+CH14</f>
        <v>1</v>
      </c>
      <c r="CF14" s="278">
        <v>1</v>
      </c>
      <c r="CG14" s="278">
        <v>0</v>
      </c>
      <c r="CH14" s="278">
        <v>0</v>
      </c>
      <c r="CI14" s="278"/>
      <c r="CJ14" s="278"/>
      <c r="CK14" s="278"/>
      <c r="CL14" s="278">
        <f>CM14+CN14+CO14</f>
        <v>1</v>
      </c>
      <c r="CM14" s="278">
        <v>1</v>
      </c>
      <c r="CN14" s="278">
        <v>0</v>
      </c>
      <c r="CO14" s="278">
        <v>0</v>
      </c>
      <c r="CP14" s="278"/>
      <c r="CQ14" s="278"/>
      <c r="CR14" s="278"/>
      <c r="CS14" s="278">
        <f t="shared" ref="CS14:CS29" si="29">CT14+CU14+CV14</f>
        <v>1</v>
      </c>
      <c r="CT14" s="278">
        <v>1</v>
      </c>
      <c r="CU14" s="278">
        <v>0</v>
      </c>
      <c r="CV14" s="278">
        <v>0</v>
      </c>
      <c r="CW14" s="278"/>
      <c r="CX14" s="278"/>
      <c r="CY14" s="278"/>
      <c r="CZ14" s="279">
        <f t="shared" si="11"/>
        <v>0</v>
      </c>
      <c r="DA14" s="279">
        <f t="shared" si="8"/>
        <v>0</v>
      </c>
      <c r="DB14" s="280"/>
    </row>
    <row r="15" spans="1:106" s="281" customFormat="1" ht="22.5" customHeight="1" x14ac:dyDescent="0.2">
      <c r="A15" s="270">
        <v>2</v>
      </c>
      <c r="B15" s="271" t="s">
        <v>33</v>
      </c>
      <c r="C15" s="272" t="s">
        <v>70</v>
      </c>
      <c r="D15" s="272" t="s">
        <v>703</v>
      </c>
      <c r="E15" s="272" t="s">
        <v>704</v>
      </c>
      <c r="F15" s="272">
        <f t="shared" si="12"/>
        <v>2</v>
      </c>
      <c r="G15" s="270">
        <f t="shared" si="13"/>
        <v>2</v>
      </c>
      <c r="H15" s="270"/>
      <c r="I15" s="270">
        <v>2</v>
      </c>
      <c r="J15" s="270"/>
      <c r="K15" s="272">
        <f t="shared" si="14"/>
        <v>0</v>
      </c>
      <c r="L15" s="270"/>
      <c r="M15" s="270"/>
      <c r="N15" s="272">
        <f t="shared" ref="N15:N23" si="30">P15+Q15+R15</f>
        <v>2</v>
      </c>
      <c r="O15" s="270">
        <f t="shared" si="15"/>
        <v>2</v>
      </c>
      <c r="P15" s="270"/>
      <c r="Q15" s="272">
        <v>2</v>
      </c>
      <c r="R15" s="270"/>
      <c r="S15" s="272" t="e">
        <f>T15+#REF!</f>
        <v>#REF!</v>
      </c>
      <c r="T15" s="270"/>
      <c r="U15" s="273">
        <f t="shared" ref="U15:U69" si="31">V15+Y15</f>
        <v>2</v>
      </c>
      <c r="V15" s="274">
        <f t="shared" si="16"/>
        <v>2</v>
      </c>
      <c r="W15" s="274">
        <v>0</v>
      </c>
      <c r="X15" s="274">
        <v>2</v>
      </c>
      <c r="Y15" s="274">
        <v>0</v>
      </c>
      <c r="Z15" s="274"/>
      <c r="AA15" s="274"/>
      <c r="AB15" s="274"/>
      <c r="AC15" s="275">
        <f t="shared" si="17"/>
        <v>2</v>
      </c>
      <c r="AD15" s="275">
        <f t="shared" si="18"/>
        <v>2</v>
      </c>
      <c r="AE15" s="274">
        <f t="shared" si="19"/>
        <v>0</v>
      </c>
      <c r="AF15" s="274">
        <f t="shared" si="19"/>
        <v>0</v>
      </c>
      <c r="AG15" s="274">
        <f t="shared" si="19"/>
        <v>0</v>
      </c>
      <c r="AH15" s="274">
        <f t="shared" si="19"/>
        <v>0</v>
      </c>
      <c r="AI15" s="275">
        <f t="shared" si="20"/>
        <v>2</v>
      </c>
      <c r="AJ15" s="275">
        <f t="shared" si="21"/>
        <v>2</v>
      </c>
      <c r="AK15" s="274">
        <f t="shared" si="22"/>
        <v>0</v>
      </c>
      <c r="AL15" s="275">
        <f t="shared" si="23"/>
        <v>0</v>
      </c>
      <c r="AM15" s="275">
        <v>0</v>
      </c>
      <c r="AN15" s="275">
        <v>0</v>
      </c>
      <c r="AO15" s="276"/>
      <c r="AP15" s="275">
        <f t="shared" si="24"/>
        <v>0</v>
      </c>
      <c r="AQ15" s="275"/>
      <c r="AR15" s="275">
        <f t="shared" si="25"/>
        <v>0</v>
      </c>
      <c r="AS15" s="274">
        <f t="shared" si="1"/>
        <v>0</v>
      </c>
      <c r="AT15" s="274">
        <f t="shared" si="2"/>
        <v>0</v>
      </c>
      <c r="AU15" s="274">
        <f t="shared" si="2"/>
        <v>0</v>
      </c>
      <c r="AV15" s="274">
        <f t="shared" si="2"/>
        <v>0</v>
      </c>
      <c r="AW15" s="274">
        <f t="shared" si="2"/>
        <v>0</v>
      </c>
      <c r="AX15" s="273">
        <f t="shared" si="3"/>
        <v>0</v>
      </c>
      <c r="AY15" s="274">
        <f t="shared" si="4"/>
        <v>0</v>
      </c>
      <c r="AZ15" s="274">
        <f t="shared" si="4"/>
        <v>0</v>
      </c>
      <c r="BA15" s="277"/>
      <c r="BB15" s="274">
        <f t="shared" ref="BB15:BB69" si="32">BC15+BD15</f>
        <v>2</v>
      </c>
      <c r="BC15" s="274">
        <v>2</v>
      </c>
      <c r="BD15" s="274">
        <v>0</v>
      </c>
      <c r="BE15" s="274"/>
      <c r="BF15" s="274"/>
      <c r="BG15" s="274"/>
      <c r="BH15" s="274">
        <f t="shared" si="26"/>
        <v>2</v>
      </c>
      <c r="BI15" s="274">
        <v>2</v>
      </c>
      <c r="BJ15" s="274">
        <v>0</v>
      </c>
      <c r="BK15" s="274"/>
      <c r="BL15" s="274"/>
      <c r="BM15" s="274"/>
      <c r="BN15" s="274">
        <f t="shared" si="27"/>
        <v>0</v>
      </c>
      <c r="BO15" s="274"/>
      <c r="BP15" s="274"/>
      <c r="BQ15" s="278">
        <f t="shared" ref="BQ15:BQ69" si="33">BR15+BS15+BT15</f>
        <v>2</v>
      </c>
      <c r="BR15" s="278">
        <v>2</v>
      </c>
      <c r="BS15" s="278">
        <v>0</v>
      </c>
      <c r="BT15" s="278">
        <v>0</v>
      </c>
      <c r="BU15" s="278"/>
      <c r="BV15" s="278"/>
      <c r="BW15" s="278"/>
      <c r="BX15" s="278">
        <f t="shared" ref="BX15:BX69" si="34">BY15+BZ15+CA15</f>
        <v>2</v>
      </c>
      <c r="BY15" s="278">
        <v>2</v>
      </c>
      <c r="BZ15" s="278">
        <v>0</v>
      </c>
      <c r="CA15" s="278">
        <v>0</v>
      </c>
      <c r="CB15" s="278">
        <f t="shared" si="28"/>
        <v>0</v>
      </c>
      <c r="CC15" s="278"/>
      <c r="CD15" s="278"/>
      <c r="CE15" s="278">
        <f t="shared" ref="CE15:CE69" si="35">CF15+CG15+CH15</f>
        <v>2</v>
      </c>
      <c r="CF15" s="278">
        <v>2</v>
      </c>
      <c r="CG15" s="278">
        <v>0</v>
      </c>
      <c r="CH15" s="278">
        <v>0</v>
      </c>
      <c r="CI15" s="278"/>
      <c r="CJ15" s="278"/>
      <c r="CK15" s="278"/>
      <c r="CL15" s="278">
        <f t="shared" ref="CL15:CL29" si="36">CM15+CN15+CO15</f>
        <v>1</v>
      </c>
      <c r="CM15" s="278">
        <v>1</v>
      </c>
      <c r="CN15" s="278">
        <v>0</v>
      </c>
      <c r="CO15" s="278">
        <v>0</v>
      </c>
      <c r="CP15" s="278"/>
      <c r="CQ15" s="278"/>
      <c r="CR15" s="278"/>
      <c r="CS15" s="278">
        <f t="shared" si="29"/>
        <v>2</v>
      </c>
      <c r="CT15" s="278">
        <v>2</v>
      </c>
      <c r="CU15" s="278">
        <v>0</v>
      </c>
      <c r="CV15" s="278">
        <v>0</v>
      </c>
      <c r="CW15" s="278"/>
      <c r="CX15" s="278"/>
      <c r="CY15" s="278"/>
      <c r="CZ15" s="279">
        <f t="shared" si="11"/>
        <v>0</v>
      </c>
      <c r="DA15" s="279">
        <f t="shared" si="8"/>
        <v>0</v>
      </c>
      <c r="DB15" s="280"/>
    </row>
    <row r="16" spans="1:106" s="281" customFormat="1" ht="22.5" customHeight="1" x14ac:dyDescent="0.2">
      <c r="A16" s="270">
        <v>3</v>
      </c>
      <c r="B16" s="271" t="s">
        <v>34</v>
      </c>
      <c r="C16" s="272" t="s">
        <v>70</v>
      </c>
      <c r="D16" s="272" t="s">
        <v>705</v>
      </c>
      <c r="E16" s="272" t="s">
        <v>509</v>
      </c>
      <c r="F16" s="272">
        <f t="shared" si="12"/>
        <v>11</v>
      </c>
      <c r="G16" s="270">
        <f t="shared" si="13"/>
        <v>10</v>
      </c>
      <c r="H16" s="270">
        <v>1</v>
      </c>
      <c r="I16" s="270">
        <v>9</v>
      </c>
      <c r="J16" s="270">
        <v>1</v>
      </c>
      <c r="K16" s="272">
        <f t="shared" si="14"/>
        <v>0</v>
      </c>
      <c r="L16" s="270"/>
      <c r="M16" s="270"/>
      <c r="N16" s="272">
        <f t="shared" si="30"/>
        <v>10</v>
      </c>
      <c r="O16" s="270">
        <f t="shared" si="15"/>
        <v>9</v>
      </c>
      <c r="P16" s="270">
        <v>1</v>
      </c>
      <c r="Q16" s="272">
        <v>8</v>
      </c>
      <c r="R16" s="270">
        <v>1</v>
      </c>
      <c r="S16" s="272" t="e">
        <f>T16+#REF!</f>
        <v>#REF!</v>
      </c>
      <c r="T16" s="270"/>
      <c r="U16" s="273">
        <f t="shared" si="31"/>
        <v>11</v>
      </c>
      <c r="V16" s="274">
        <f t="shared" si="16"/>
        <v>10</v>
      </c>
      <c r="W16" s="274">
        <v>1</v>
      </c>
      <c r="X16" s="274">
        <v>9</v>
      </c>
      <c r="Y16" s="274">
        <v>1</v>
      </c>
      <c r="Z16" s="274"/>
      <c r="AA16" s="274"/>
      <c r="AB16" s="274"/>
      <c r="AC16" s="275">
        <f t="shared" si="17"/>
        <v>11</v>
      </c>
      <c r="AD16" s="275">
        <f t="shared" si="18"/>
        <v>10</v>
      </c>
      <c r="AE16" s="274">
        <f t="shared" si="19"/>
        <v>1</v>
      </c>
      <c r="AF16" s="274">
        <f t="shared" si="19"/>
        <v>0</v>
      </c>
      <c r="AG16" s="274">
        <f t="shared" si="19"/>
        <v>0</v>
      </c>
      <c r="AH16" s="274">
        <f t="shared" si="19"/>
        <v>0</v>
      </c>
      <c r="AI16" s="275">
        <f t="shared" si="20"/>
        <v>11</v>
      </c>
      <c r="AJ16" s="275">
        <f t="shared" si="21"/>
        <v>10</v>
      </c>
      <c r="AK16" s="274">
        <f t="shared" si="22"/>
        <v>1</v>
      </c>
      <c r="AL16" s="275">
        <f t="shared" si="23"/>
        <v>1</v>
      </c>
      <c r="AM16" s="275">
        <v>0</v>
      </c>
      <c r="AN16" s="275">
        <v>0</v>
      </c>
      <c r="AO16" s="276"/>
      <c r="AP16" s="275">
        <f t="shared" si="24"/>
        <v>1</v>
      </c>
      <c r="AQ16" s="275"/>
      <c r="AR16" s="275">
        <f t="shared" si="25"/>
        <v>1</v>
      </c>
      <c r="AS16" s="274">
        <f t="shared" si="1"/>
        <v>0</v>
      </c>
      <c r="AT16" s="274">
        <f t="shared" si="2"/>
        <v>0</v>
      </c>
      <c r="AU16" s="274">
        <f t="shared" si="2"/>
        <v>0</v>
      </c>
      <c r="AV16" s="274">
        <f t="shared" si="2"/>
        <v>0</v>
      </c>
      <c r="AW16" s="274">
        <f t="shared" si="2"/>
        <v>0</v>
      </c>
      <c r="AX16" s="273">
        <f t="shared" si="3"/>
        <v>0</v>
      </c>
      <c r="AY16" s="274">
        <f t="shared" si="4"/>
        <v>0</v>
      </c>
      <c r="AZ16" s="274">
        <f t="shared" si="4"/>
        <v>0</v>
      </c>
      <c r="BA16" s="277"/>
      <c r="BB16" s="274">
        <f t="shared" si="32"/>
        <v>12</v>
      </c>
      <c r="BC16" s="274">
        <v>11</v>
      </c>
      <c r="BD16" s="274">
        <v>1</v>
      </c>
      <c r="BE16" s="274"/>
      <c r="BF16" s="274"/>
      <c r="BG16" s="274"/>
      <c r="BH16" s="274">
        <f t="shared" si="26"/>
        <v>11</v>
      </c>
      <c r="BI16" s="274">
        <v>10</v>
      </c>
      <c r="BJ16" s="274">
        <v>1</v>
      </c>
      <c r="BK16" s="274"/>
      <c r="BL16" s="274"/>
      <c r="BM16" s="274"/>
      <c r="BN16" s="274">
        <f t="shared" si="27"/>
        <v>0</v>
      </c>
      <c r="BO16" s="274"/>
      <c r="BP16" s="274"/>
      <c r="BQ16" s="278">
        <f t="shared" si="33"/>
        <v>11</v>
      </c>
      <c r="BR16" s="278">
        <v>10</v>
      </c>
      <c r="BS16" s="278">
        <v>0</v>
      </c>
      <c r="BT16" s="278">
        <v>1</v>
      </c>
      <c r="BU16" s="278"/>
      <c r="BV16" s="278"/>
      <c r="BW16" s="278"/>
      <c r="BX16" s="278">
        <f t="shared" si="34"/>
        <v>11</v>
      </c>
      <c r="BY16" s="278">
        <v>10</v>
      </c>
      <c r="BZ16" s="278">
        <v>0</v>
      </c>
      <c r="CA16" s="278">
        <v>1</v>
      </c>
      <c r="CB16" s="278">
        <f t="shared" si="28"/>
        <v>0</v>
      </c>
      <c r="CC16" s="278"/>
      <c r="CD16" s="278"/>
      <c r="CE16" s="278">
        <f t="shared" si="35"/>
        <v>11</v>
      </c>
      <c r="CF16" s="278">
        <v>10</v>
      </c>
      <c r="CG16" s="278">
        <v>0</v>
      </c>
      <c r="CH16" s="278">
        <v>1</v>
      </c>
      <c r="CI16" s="278"/>
      <c r="CJ16" s="278"/>
      <c r="CK16" s="278"/>
      <c r="CL16" s="278">
        <f t="shared" si="36"/>
        <v>11</v>
      </c>
      <c r="CM16" s="278">
        <v>10</v>
      </c>
      <c r="CN16" s="278">
        <v>0</v>
      </c>
      <c r="CO16" s="278">
        <v>1</v>
      </c>
      <c r="CP16" s="278"/>
      <c r="CQ16" s="278"/>
      <c r="CR16" s="278"/>
      <c r="CS16" s="278">
        <f t="shared" si="29"/>
        <v>11</v>
      </c>
      <c r="CT16" s="278">
        <v>10</v>
      </c>
      <c r="CU16" s="278">
        <v>0</v>
      </c>
      <c r="CV16" s="278">
        <v>1</v>
      </c>
      <c r="CW16" s="278"/>
      <c r="CX16" s="278"/>
      <c r="CY16" s="278"/>
      <c r="CZ16" s="279">
        <f t="shared" si="11"/>
        <v>0</v>
      </c>
      <c r="DA16" s="279">
        <f t="shared" si="8"/>
        <v>0</v>
      </c>
      <c r="DB16" s="280"/>
    </row>
    <row r="17" spans="1:106" s="281" customFormat="1" ht="22.5" customHeight="1" x14ac:dyDescent="0.2">
      <c r="A17" s="270">
        <v>4</v>
      </c>
      <c r="B17" s="271" t="s">
        <v>706</v>
      </c>
      <c r="C17" s="272" t="s">
        <v>70</v>
      </c>
      <c r="D17" s="272" t="s">
        <v>70</v>
      </c>
      <c r="E17" s="272" t="s">
        <v>509</v>
      </c>
      <c r="F17" s="272">
        <f t="shared" si="12"/>
        <v>10</v>
      </c>
      <c r="G17" s="270">
        <f t="shared" si="13"/>
        <v>7</v>
      </c>
      <c r="H17" s="270"/>
      <c r="I17" s="270">
        <v>7</v>
      </c>
      <c r="J17" s="270">
        <v>3</v>
      </c>
      <c r="K17" s="272">
        <f t="shared" si="14"/>
        <v>0</v>
      </c>
      <c r="L17" s="270"/>
      <c r="M17" s="270"/>
      <c r="N17" s="272">
        <f t="shared" si="30"/>
        <v>10</v>
      </c>
      <c r="O17" s="270">
        <f t="shared" si="15"/>
        <v>7</v>
      </c>
      <c r="P17" s="270"/>
      <c r="Q17" s="272">
        <v>7</v>
      </c>
      <c r="R17" s="270">
        <v>3</v>
      </c>
      <c r="S17" s="272" t="e">
        <f>T17+#REF!</f>
        <v>#REF!</v>
      </c>
      <c r="T17" s="270"/>
      <c r="U17" s="273">
        <f t="shared" si="31"/>
        <v>10</v>
      </c>
      <c r="V17" s="274">
        <f t="shared" si="16"/>
        <v>7</v>
      </c>
      <c r="W17" s="274"/>
      <c r="X17" s="274">
        <v>7</v>
      </c>
      <c r="Y17" s="274">
        <v>3</v>
      </c>
      <c r="Z17" s="274"/>
      <c r="AA17" s="274"/>
      <c r="AB17" s="274"/>
      <c r="AC17" s="275">
        <f t="shared" si="17"/>
        <v>10</v>
      </c>
      <c r="AD17" s="275">
        <f t="shared" si="18"/>
        <v>7</v>
      </c>
      <c r="AE17" s="274">
        <f t="shared" si="19"/>
        <v>3</v>
      </c>
      <c r="AF17" s="274">
        <f t="shared" si="19"/>
        <v>0</v>
      </c>
      <c r="AG17" s="274">
        <f t="shared" si="19"/>
        <v>0</v>
      </c>
      <c r="AH17" s="274">
        <f t="shared" si="19"/>
        <v>0</v>
      </c>
      <c r="AI17" s="275">
        <f t="shared" si="20"/>
        <v>10</v>
      </c>
      <c r="AJ17" s="275">
        <f t="shared" si="21"/>
        <v>7</v>
      </c>
      <c r="AK17" s="274">
        <f t="shared" si="22"/>
        <v>3</v>
      </c>
      <c r="AL17" s="275">
        <f t="shared" si="23"/>
        <v>0</v>
      </c>
      <c r="AM17" s="275">
        <v>0</v>
      </c>
      <c r="AN17" s="275">
        <v>0</v>
      </c>
      <c r="AO17" s="276"/>
      <c r="AP17" s="275">
        <f t="shared" si="24"/>
        <v>0</v>
      </c>
      <c r="AQ17" s="275"/>
      <c r="AR17" s="275">
        <f t="shared" si="25"/>
        <v>0</v>
      </c>
      <c r="AS17" s="274">
        <f t="shared" si="1"/>
        <v>0</v>
      </c>
      <c r="AT17" s="274">
        <f t="shared" si="2"/>
        <v>0</v>
      </c>
      <c r="AU17" s="274">
        <f t="shared" si="2"/>
        <v>0</v>
      </c>
      <c r="AV17" s="274">
        <f t="shared" si="2"/>
        <v>0</v>
      </c>
      <c r="AW17" s="274">
        <f t="shared" si="2"/>
        <v>0</v>
      </c>
      <c r="AX17" s="273">
        <f t="shared" si="3"/>
        <v>0</v>
      </c>
      <c r="AY17" s="274">
        <f t="shared" si="4"/>
        <v>0</v>
      </c>
      <c r="AZ17" s="274">
        <f t="shared" si="4"/>
        <v>0</v>
      </c>
      <c r="BA17" s="277"/>
      <c r="BB17" s="274">
        <f t="shared" si="32"/>
        <v>10</v>
      </c>
      <c r="BC17" s="274">
        <v>7</v>
      </c>
      <c r="BD17" s="274">
        <v>3</v>
      </c>
      <c r="BE17" s="274"/>
      <c r="BF17" s="274"/>
      <c r="BG17" s="274"/>
      <c r="BH17" s="274">
        <f t="shared" si="26"/>
        <v>10</v>
      </c>
      <c r="BI17" s="274">
        <v>7</v>
      </c>
      <c r="BJ17" s="274">
        <v>3</v>
      </c>
      <c r="BK17" s="274"/>
      <c r="BL17" s="274"/>
      <c r="BM17" s="274"/>
      <c r="BN17" s="274">
        <f t="shared" si="27"/>
        <v>0</v>
      </c>
      <c r="BO17" s="274"/>
      <c r="BP17" s="274"/>
      <c r="BQ17" s="278">
        <f t="shared" si="33"/>
        <v>10</v>
      </c>
      <c r="BR17" s="278">
        <v>7</v>
      </c>
      <c r="BS17" s="278">
        <v>0</v>
      </c>
      <c r="BT17" s="278">
        <v>3</v>
      </c>
      <c r="BU17" s="278"/>
      <c r="BV17" s="278"/>
      <c r="BW17" s="278"/>
      <c r="BX17" s="278">
        <f t="shared" si="34"/>
        <v>10</v>
      </c>
      <c r="BY17" s="278">
        <v>7</v>
      </c>
      <c r="BZ17" s="278">
        <v>0</v>
      </c>
      <c r="CA17" s="278">
        <v>3</v>
      </c>
      <c r="CB17" s="278">
        <f t="shared" si="28"/>
        <v>0</v>
      </c>
      <c r="CC17" s="278"/>
      <c r="CD17" s="278"/>
      <c r="CE17" s="278">
        <f t="shared" si="35"/>
        <v>10</v>
      </c>
      <c r="CF17" s="278">
        <v>7</v>
      </c>
      <c r="CG17" s="278">
        <v>0</v>
      </c>
      <c r="CH17" s="278">
        <v>3</v>
      </c>
      <c r="CI17" s="278"/>
      <c r="CJ17" s="278"/>
      <c r="CK17" s="278"/>
      <c r="CL17" s="278">
        <f t="shared" si="36"/>
        <v>10</v>
      </c>
      <c r="CM17" s="278">
        <v>7</v>
      </c>
      <c r="CN17" s="278">
        <v>0</v>
      </c>
      <c r="CO17" s="278">
        <v>3</v>
      </c>
      <c r="CP17" s="278"/>
      <c r="CQ17" s="278"/>
      <c r="CR17" s="278"/>
      <c r="CS17" s="278">
        <f t="shared" si="29"/>
        <v>10</v>
      </c>
      <c r="CT17" s="278">
        <v>7</v>
      </c>
      <c r="CU17" s="278">
        <v>0</v>
      </c>
      <c r="CV17" s="278">
        <v>3</v>
      </c>
      <c r="CW17" s="278"/>
      <c r="CX17" s="278"/>
      <c r="CY17" s="278"/>
      <c r="CZ17" s="279">
        <f t="shared" si="11"/>
        <v>0</v>
      </c>
      <c r="DA17" s="279">
        <f t="shared" si="8"/>
        <v>0</v>
      </c>
      <c r="DB17" s="280"/>
    </row>
    <row r="18" spans="1:106" s="281" customFormat="1" ht="22.5" customHeight="1" x14ac:dyDescent="0.2">
      <c r="A18" s="270">
        <v>5</v>
      </c>
      <c r="B18" s="271" t="s">
        <v>707</v>
      </c>
      <c r="C18" s="272" t="s">
        <v>70</v>
      </c>
      <c r="D18" s="272" t="s">
        <v>70</v>
      </c>
      <c r="E18" s="272" t="s">
        <v>509</v>
      </c>
      <c r="F18" s="272">
        <f t="shared" si="12"/>
        <v>12</v>
      </c>
      <c r="G18" s="270">
        <f t="shared" si="13"/>
        <v>12</v>
      </c>
      <c r="H18" s="270">
        <v>1</v>
      </c>
      <c r="I18" s="270">
        <v>11</v>
      </c>
      <c r="J18" s="270"/>
      <c r="K18" s="272">
        <f t="shared" si="14"/>
        <v>0</v>
      </c>
      <c r="L18" s="270"/>
      <c r="M18" s="270"/>
      <c r="N18" s="272">
        <f t="shared" si="30"/>
        <v>12</v>
      </c>
      <c r="O18" s="270">
        <f t="shared" si="15"/>
        <v>12</v>
      </c>
      <c r="P18" s="270"/>
      <c r="Q18" s="272">
        <v>12</v>
      </c>
      <c r="R18" s="270"/>
      <c r="S18" s="272" t="e">
        <f>T18+#REF!</f>
        <v>#REF!</v>
      </c>
      <c r="T18" s="270"/>
      <c r="U18" s="273">
        <f t="shared" si="31"/>
        <v>12</v>
      </c>
      <c r="V18" s="274">
        <f t="shared" si="16"/>
        <v>12</v>
      </c>
      <c r="W18" s="274">
        <v>1</v>
      </c>
      <c r="X18" s="274">
        <v>11</v>
      </c>
      <c r="Y18" s="274">
        <v>0</v>
      </c>
      <c r="Z18" s="274"/>
      <c r="AA18" s="274"/>
      <c r="AB18" s="274"/>
      <c r="AC18" s="275">
        <f t="shared" si="17"/>
        <v>12</v>
      </c>
      <c r="AD18" s="275">
        <f t="shared" si="18"/>
        <v>12</v>
      </c>
      <c r="AE18" s="274">
        <f t="shared" si="19"/>
        <v>0</v>
      </c>
      <c r="AF18" s="274">
        <f t="shared" si="19"/>
        <v>0</v>
      </c>
      <c r="AG18" s="274">
        <f t="shared" si="19"/>
        <v>0</v>
      </c>
      <c r="AH18" s="274">
        <f t="shared" si="19"/>
        <v>0</v>
      </c>
      <c r="AI18" s="275">
        <f t="shared" si="20"/>
        <v>12</v>
      </c>
      <c r="AJ18" s="275">
        <f t="shared" si="21"/>
        <v>12</v>
      </c>
      <c r="AK18" s="274">
        <f t="shared" si="22"/>
        <v>0</v>
      </c>
      <c r="AL18" s="275">
        <f t="shared" si="23"/>
        <v>0</v>
      </c>
      <c r="AM18" s="275">
        <v>0</v>
      </c>
      <c r="AN18" s="275">
        <v>0</v>
      </c>
      <c r="AO18" s="276"/>
      <c r="AP18" s="275">
        <f t="shared" si="24"/>
        <v>0</v>
      </c>
      <c r="AQ18" s="275"/>
      <c r="AR18" s="275">
        <f t="shared" si="25"/>
        <v>0</v>
      </c>
      <c r="AS18" s="274">
        <f t="shared" si="1"/>
        <v>0</v>
      </c>
      <c r="AT18" s="274">
        <f t="shared" si="2"/>
        <v>0</v>
      </c>
      <c r="AU18" s="274">
        <f t="shared" si="2"/>
        <v>0</v>
      </c>
      <c r="AV18" s="274">
        <f t="shared" si="2"/>
        <v>0</v>
      </c>
      <c r="AW18" s="274">
        <f t="shared" si="2"/>
        <v>0</v>
      </c>
      <c r="AX18" s="273">
        <f t="shared" si="3"/>
        <v>0</v>
      </c>
      <c r="AY18" s="274">
        <f t="shared" si="4"/>
        <v>0</v>
      </c>
      <c r="AZ18" s="274">
        <f t="shared" si="4"/>
        <v>0</v>
      </c>
      <c r="BA18" s="277"/>
      <c r="BB18" s="274">
        <f t="shared" si="32"/>
        <v>12</v>
      </c>
      <c r="BC18" s="274">
        <v>12</v>
      </c>
      <c r="BD18" s="274">
        <v>0</v>
      </c>
      <c r="BE18" s="274"/>
      <c r="BF18" s="274"/>
      <c r="BG18" s="274"/>
      <c r="BH18" s="274">
        <f t="shared" si="26"/>
        <v>12</v>
      </c>
      <c r="BI18" s="274">
        <v>12</v>
      </c>
      <c r="BJ18" s="274">
        <v>0</v>
      </c>
      <c r="BK18" s="274"/>
      <c r="BL18" s="274"/>
      <c r="BM18" s="274"/>
      <c r="BN18" s="274">
        <f t="shared" si="27"/>
        <v>0</v>
      </c>
      <c r="BO18" s="274"/>
      <c r="BP18" s="274"/>
      <c r="BQ18" s="278">
        <f t="shared" si="33"/>
        <v>12</v>
      </c>
      <c r="BR18" s="278">
        <v>12</v>
      </c>
      <c r="BS18" s="278">
        <v>0</v>
      </c>
      <c r="BT18" s="278">
        <v>0</v>
      </c>
      <c r="BU18" s="278"/>
      <c r="BV18" s="278"/>
      <c r="BW18" s="278"/>
      <c r="BX18" s="278">
        <f t="shared" si="34"/>
        <v>12</v>
      </c>
      <c r="BY18" s="278">
        <v>12</v>
      </c>
      <c r="BZ18" s="278">
        <v>0</v>
      </c>
      <c r="CA18" s="278">
        <v>0</v>
      </c>
      <c r="CB18" s="278">
        <f t="shared" si="28"/>
        <v>0</v>
      </c>
      <c r="CC18" s="278"/>
      <c r="CD18" s="278"/>
      <c r="CE18" s="278">
        <f t="shared" si="35"/>
        <v>12</v>
      </c>
      <c r="CF18" s="278">
        <v>12</v>
      </c>
      <c r="CG18" s="278">
        <v>0</v>
      </c>
      <c r="CH18" s="278">
        <v>0</v>
      </c>
      <c r="CI18" s="278"/>
      <c r="CJ18" s="278"/>
      <c r="CK18" s="278"/>
      <c r="CL18" s="278">
        <f t="shared" si="36"/>
        <v>12</v>
      </c>
      <c r="CM18" s="278">
        <v>12</v>
      </c>
      <c r="CN18" s="278">
        <v>0</v>
      </c>
      <c r="CO18" s="278">
        <v>0</v>
      </c>
      <c r="CP18" s="278"/>
      <c r="CQ18" s="278"/>
      <c r="CR18" s="278"/>
      <c r="CS18" s="278">
        <f t="shared" si="29"/>
        <v>12</v>
      </c>
      <c r="CT18" s="278">
        <v>12</v>
      </c>
      <c r="CU18" s="278">
        <v>0</v>
      </c>
      <c r="CV18" s="278">
        <v>0</v>
      </c>
      <c r="CW18" s="278"/>
      <c r="CX18" s="278"/>
      <c r="CY18" s="278"/>
      <c r="CZ18" s="279">
        <f t="shared" si="11"/>
        <v>0</v>
      </c>
      <c r="DA18" s="279">
        <f t="shared" si="8"/>
        <v>0</v>
      </c>
      <c r="DB18" s="280"/>
    </row>
    <row r="19" spans="1:106" s="281" customFormat="1" ht="22.5" customHeight="1" x14ac:dyDescent="0.2">
      <c r="A19" s="270">
        <v>6</v>
      </c>
      <c r="B19" s="271" t="s">
        <v>708</v>
      </c>
      <c r="C19" s="272" t="s">
        <v>70</v>
      </c>
      <c r="D19" s="272" t="s">
        <v>70</v>
      </c>
      <c r="E19" s="272" t="s">
        <v>509</v>
      </c>
      <c r="F19" s="272">
        <f t="shared" si="12"/>
        <v>9</v>
      </c>
      <c r="G19" s="270">
        <f t="shared" si="13"/>
        <v>8</v>
      </c>
      <c r="H19" s="270">
        <v>1</v>
      </c>
      <c r="I19" s="270">
        <v>7</v>
      </c>
      <c r="J19" s="270">
        <v>1</v>
      </c>
      <c r="K19" s="272">
        <f t="shared" si="14"/>
        <v>0</v>
      </c>
      <c r="L19" s="270"/>
      <c r="M19" s="270"/>
      <c r="N19" s="272">
        <f t="shared" si="30"/>
        <v>7</v>
      </c>
      <c r="O19" s="270">
        <f t="shared" si="15"/>
        <v>6</v>
      </c>
      <c r="P19" s="270">
        <v>1</v>
      </c>
      <c r="Q19" s="272">
        <v>5</v>
      </c>
      <c r="R19" s="270">
        <v>1</v>
      </c>
      <c r="S19" s="272" t="e">
        <f>T19+#REF!</f>
        <v>#REF!</v>
      </c>
      <c r="T19" s="270"/>
      <c r="U19" s="273">
        <f t="shared" si="31"/>
        <v>9</v>
      </c>
      <c r="V19" s="274">
        <f t="shared" si="16"/>
        <v>8</v>
      </c>
      <c r="W19" s="274">
        <v>1</v>
      </c>
      <c r="X19" s="274">
        <v>7</v>
      </c>
      <c r="Y19" s="274">
        <v>1</v>
      </c>
      <c r="Z19" s="274"/>
      <c r="AA19" s="274"/>
      <c r="AB19" s="274"/>
      <c r="AC19" s="275">
        <f t="shared" si="17"/>
        <v>9</v>
      </c>
      <c r="AD19" s="275">
        <f t="shared" si="18"/>
        <v>8</v>
      </c>
      <c r="AE19" s="274">
        <f t="shared" si="19"/>
        <v>1</v>
      </c>
      <c r="AF19" s="274">
        <f t="shared" si="19"/>
        <v>0</v>
      </c>
      <c r="AG19" s="274">
        <f t="shared" si="19"/>
        <v>0</v>
      </c>
      <c r="AH19" s="274">
        <f t="shared" si="19"/>
        <v>0</v>
      </c>
      <c r="AI19" s="275">
        <f t="shared" si="20"/>
        <v>9</v>
      </c>
      <c r="AJ19" s="275">
        <f t="shared" si="21"/>
        <v>8</v>
      </c>
      <c r="AK19" s="274">
        <f t="shared" si="22"/>
        <v>1</v>
      </c>
      <c r="AL19" s="275">
        <f t="shared" si="23"/>
        <v>2</v>
      </c>
      <c r="AM19" s="275">
        <v>0</v>
      </c>
      <c r="AN19" s="275">
        <v>0</v>
      </c>
      <c r="AO19" s="276"/>
      <c r="AP19" s="275">
        <f t="shared" si="24"/>
        <v>2</v>
      </c>
      <c r="AQ19" s="275"/>
      <c r="AR19" s="275">
        <f t="shared" si="25"/>
        <v>2</v>
      </c>
      <c r="AS19" s="274">
        <f t="shared" si="1"/>
        <v>0</v>
      </c>
      <c r="AT19" s="274">
        <f t="shared" si="2"/>
        <v>0</v>
      </c>
      <c r="AU19" s="274">
        <f t="shared" si="2"/>
        <v>0</v>
      </c>
      <c r="AV19" s="274">
        <f t="shared" si="2"/>
        <v>0</v>
      </c>
      <c r="AW19" s="274">
        <f t="shared" si="2"/>
        <v>0</v>
      </c>
      <c r="AX19" s="273">
        <f t="shared" si="3"/>
        <v>0</v>
      </c>
      <c r="AY19" s="274">
        <f t="shared" si="4"/>
        <v>0</v>
      </c>
      <c r="AZ19" s="274">
        <f t="shared" si="4"/>
        <v>0</v>
      </c>
      <c r="BA19" s="277"/>
      <c r="BB19" s="274">
        <f t="shared" si="32"/>
        <v>9</v>
      </c>
      <c r="BC19" s="274">
        <v>8</v>
      </c>
      <c r="BD19" s="274">
        <v>1</v>
      </c>
      <c r="BE19" s="274"/>
      <c r="BF19" s="274"/>
      <c r="BG19" s="274"/>
      <c r="BH19" s="274">
        <f t="shared" si="26"/>
        <v>9</v>
      </c>
      <c r="BI19" s="274">
        <v>8</v>
      </c>
      <c r="BJ19" s="274">
        <v>1</v>
      </c>
      <c r="BK19" s="274"/>
      <c r="BL19" s="274"/>
      <c r="BM19" s="274"/>
      <c r="BN19" s="274">
        <f t="shared" si="27"/>
        <v>0</v>
      </c>
      <c r="BO19" s="274"/>
      <c r="BP19" s="274"/>
      <c r="BQ19" s="278">
        <f t="shared" si="33"/>
        <v>9</v>
      </c>
      <c r="BR19" s="278">
        <v>8</v>
      </c>
      <c r="BS19" s="278">
        <v>0</v>
      </c>
      <c r="BT19" s="278">
        <v>1</v>
      </c>
      <c r="BU19" s="278"/>
      <c r="BV19" s="278"/>
      <c r="BW19" s="278"/>
      <c r="BX19" s="278">
        <f t="shared" si="34"/>
        <v>8</v>
      </c>
      <c r="BY19" s="278">
        <v>7</v>
      </c>
      <c r="BZ19" s="278">
        <v>0</v>
      </c>
      <c r="CA19" s="278">
        <v>1</v>
      </c>
      <c r="CB19" s="278">
        <f t="shared" si="28"/>
        <v>0</v>
      </c>
      <c r="CC19" s="278"/>
      <c r="CD19" s="278"/>
      <c r="CE19" s="278">
        <f t="shared" si="35"/>
        <v>9</v>
      </c>
      <c r="CF19" s="278">
        <v>8</v>
      </c>
      <c r="CG19" s="278">
        <v>0</v>
      </c>
      <c r="CH19" s="278">
        <v>1</v>
      </c>
      <c r="CI19" s="278"/>
      <c r="CJ19" s="278"/>
      <c r="CK19" s="278"/>
      <c r="CL19" s="278">
        <f t="shared" si="36"/>
        <v>8</v>
      </c>
      <c r="CM19" s="278">
        <v>7</v>
      </c>
      <c r="CN19" s="278">
        <v>0</v>
      </c>
      <c r="CO19" s="278">
        <v>1</v>
      </c>
      <c r="CP19" s="278"/>
      <c r="CQ19" s="278"/>
      <c r="CR19" s="278"/>
      <c r="CS19" s="278">
        <f t="shared" si="29"/>
        <v>9</v>
      </c>
      <c r="CT19" s="278">
        <v>8</v>
      </c>
      <c r="CU19" s="278">
        <v>0</v>
      </c>
      <c r="CV19" s="278">
        <v>1</v>
      </c>
      <c r="CW19" s="278"/>
      <c r="CX19" s="278"/>
      <c r="CY19" s="278"/>
      <c r="CZ19" s="279">
        <f t="shared" si="11"/>
        <v>0</v>
      </c>
      <c r="DA19" s="279">
        <f t="shared" si="8"/>
        <v>0</v>
      </c>
      <c r="DB19" s="280"/>
    </row>
    <row r="20" spans="1:106" s="281" customFormat="1" ht="22.5" customHeight="1" x14ac:dyDescent="0.2">
      <c r="A20" s="270">
        <v>7</v>
      </c>
      <c r="B20" s="271" t="s">
        <v>709</v>
      </c>
      <c r="C20" s="272" t="s">
        <v>70</v>
      </c>
      <c r="D20" s="272" t="s">
        <v>70</v>
      </c>
      <c r="E20" s="272" t="s">
        <v>509</v>
      </c>
      <c r="F20" s="272">
        <f t="shared" si="12"/>
        <v>2</v>
      </c>
      <c r="G20" s="270">
        <f t="shared" si="13"/>
        <v>2</v>
      </c>
      <c r="H20" s="270"/>
      <c r="I20" s="270">
        <v>2</v>
      </c>
      <c r="J20" s="270"/>
      <c r="K20" s="272">
        <f t="shared" si="14"/>
        <v>0</v>
      </c>
      <c r="L20" s="270"/>
      <c r="M20" s="270"/>
      <c r="N20" s="272">
        <f t="shared" si="30"/>
        <v>2</v>
      </c>
      <c r="O20" s="270">
        <f t="shared" si="15"/>
        <v>2</v>
      </c>
      <c r="P20" s="270"/>
      <c r="Q20" s="272">
        <v>2</v>
      </c>
      <c r="R20" s="270"/>
      <c r="S20" s="272" t="e">
        <f>T20+#REF!</f>
        <v>#REF!</v>
      </c>
      <c r="T20" s="270"/>
      <c r="U20" s="273">
        <f t="shared" si="31"/>
        <v>2</v>
      </c>
      <c r="V20" s="274">
        <f t="shared" si="16"/>
        <v>2</v>
      </c>
      <c r="W20" s="274"/>
      <c r="X20" s="274">
        <v>2</v>
      </c>
      <c r="Y20" s="274">
        <v>0</v>
      </c>
      <c r="Z20" s="274"/>
      <c r="AA20" s="274"/>
      <c r="AB20" s="274"/>
      <c r="AC20" s="275">
        <f t="shared" si="17"/>
        <v>2</v>
      </c>
      <c r="AD20" s="275">
        <f t="shared" si="18"/>
        <v>2</v>
      </c>
      <c r="AE20" s="274">
        <f t="shared" si="19"/>
        <v>0</v>
      </c>
      <c r="AF20" s="274">
        <f t="shared" si="19"/>
        <v>0</v>
      </c>
      <c r="AG20" s="274">
        <f t="shared" si="19"/>
        <v>0</v>
      </c>
      <c r="AH20" s="274">
        <f t="shared" si="19"/>
        <v>0</v>
      </c>
      <c r="AI20" s="275">
        <f t="shared" si="20"/>
        <v>2</v>
      </c>
      <c r="AJ20" s="275">
        <f t="shared" si="21"/>
        <v>2</v>
      </c>
      <c r="AK20" s="274">
        <f t="shared" si="22"/>
        <v>0</v>
      </c>
      <c r="AL20" s="275">
        <f t="shared" si="23"/>
        <v>0</v>
      </c>
      <c r="AM20" s="275">
        <v>0</v>
      </c>
      <c r="AN20" s="275">
        <v>0</v>
      </c>
      <c r="AO20" s="276"/>
      <c r="AP20" s="275">
        <f t="shared" si="24"/>
        <v>0</v>
      </c>
      <c r="AQ20" s="275"/>
      <c r="AR20" s="275">
        <f t="shared" si="25"/>
        <v>0</v>
      </c>
      <c r="AS20" s="274">
        <f t="shared" si="1"/>
        <v>0</v>
      </c>
      <c r="AT20" s="274">
        <f t="shared" si="2"/>
        <v>0</v>
      </c>
      <c r="AU20" s="274">
        <f t="shared" si="2"/>
        <v>0</v>
      </c>
      <c r="AV20" s="274">
        <f t="shared" si="2"/>
        <v>0</v>
      </c>
      <c r="AW20" s="274">
        <f t="shared" si="2"/>
        <v>0</v>
      </c>
      <c r="AX20" s="273">
        <f t="shared" si="3"/>
        <v>0</v>
      </c>
      <c r="AY20" s="274">
        <f t="shared" si="4"/>
        <v>0</v>
      </c>
      <c r="AZ20" s="274">
        <f t="shared" si="4"/>
        <v>0</v>
      </c>
      <c r="BA20" s="277"/>
      <c r="BB20" s="274">
        <f t="shared" si="32"/>
        <v>2</v>
      </c>
      <c r="BC20" s="274">
        <v>2</v>
      </c>
      <c r="BD20" s="274">
        <v>0</v>
      </c>
      <c r="BE20" s="274"/>
      <c r="BF20" s="274"/>
      <c r="BG20" s="274"/>
      <c r="BH20" s="274">
        <f t="shared" si="26"/>
        <v>2</v>
      </c>
      <c r="BI20" s="274">
        <v>2</v>
      </c>
      <c r="BJ20" s="274">
        <v>0</v>
      </c>
      <c r="BK20" s="274"/>
      <c r="BL20" s="274"/>
      <c r="BM20" s="274"/>
      <c r="BN20" s="274">
        <f t="shared" si="27"/>
        <v>0</v>
      </c>
      <c r="BO20" s="274"/>
      <c r="BP20" s="274"/>
      <c r="BQ20" s="278">
        <f t="shared" si="33"/>
        <v>2</v>
      </c>
      <c r="BR20" s="278">
        <v>2</v>
      </c>
      <c r="BS20" s="278">
        <v>0</v>
      </c>
      <c r="BT20" s="278">
        <v>0</v>
      </c>
      <c r="BU20" s="278"/>
      <c r="BV20" s="278"/>
      <c r="BW20" s="278"/>
      <c r="BX20" s="278">
        <f t="shared" si="34"/>
        <v>2</v>
      </c>
      <c r="BY20" s="278">
        <v>2</v>
      </c>
      <c r="BZ20" s="278">
        <v>0</v>
      </c>
      <c r="CA20" s="278">
        <v>0</v>
      </c>
      <c r="CB20" s="278">
        <f t="shared" si="28"/>
        <v>0</v>
      </c>
      <c r="CC20" s="278"/>
      <c r="CD20" s="278"/>
      <c r="CE20" s="278">
        <f t="shared" si="35"/>
        <v>2</v>
      </c>
      <c r="CF20" s="278">
        <v>2</v>
      </c>
      <c r="CG20" s="278">
        <v>0</v>
      </c>
      <c r="CH20" s="278">
        <v>0</v>
      </c>
      <c r="CI20" s="278"/>
      <c r="CJ20" s="278"/>
      <c r="CK20" s="278"/>
      <c r="CL20" s="278">
        <f t="shared" si="36"/>
        <v>2</v>
      </c>
      <c r="CM20" s="278">
        <v>2</v>
      </c>
      <c r="CN20" s="278">
        <v>0</v>
      </c>
      <c r="CO20" s="278">
        <v>0</v>
      </c>
      <c r="CP20" s="278"/>
      <c r="CQ20" s="278"/>
      <c r="CR20" s="278"/>
      <c r="CS20" s="278">
        <f t="shared" si="29"/>
        <v>2</v>
      </c>
      <c r="CT20" s="278">
        <v>2</v>
      </c>
      <c r="CU20" s="278">
        <v>0</v>
      </c>
      <c r="CV20" s="278">
        <v>0</v>
      </c>
      <c r="CW20" s="278"/>
      <c r="CX20" s="278"/>
      <c r="CY20" s="278"/>
      <c r="CZ20" s="279">
        <f t="shared" si="11"/>
        <v>0</v>
      </c>
      <c r="DA20" s="279">
        <f t="shared" si="8"/>
        <v>0</v>
      </c>
      <c r="DB20" s="280"/>
    </row>
    <row r="21" spans="1:106" s="281" customFormat="1" ht="22.5" customHeight="1" x14ac:dyDescent="0.2">
      <c r="A21" s="270">
        <v>8</v>
      </c>
      <c r="B21" s="271" t="s">
        <v>35</v>
      </c>
      <c r="C21" s="272" t="s">
        <v>70</v>
      </c>
      <c r="D21" s="272" t="s">
        <v>70</v>
      </c>
      <c r="E21" s="272" t="s">
        <v>509</v>
      </c>
      <c r="F21" s="272">
        <f t="shared" si="12"/>
        <v>5</v>
      </c>
      <c r="G21" s="270">
        <f t="shared" si="13"/>
        <v>5</v>
      </c>
      <c r="H21" s="270"/>
      <c r="I21" s="270">
        <v>5</v>
      </c>
      <c r="J21" s="270"/>
      <c r="K21" s="272">
        <f t="shared" si="14"/>
        <v>1</v>
      </c>
      <c r="L21" s="270">
        <v>1</v>
      </c>
      <c r="M21" s="270"/>
      <c r="N21" s="272">
        <f t="shared" si="30"/>
        <v>5</v>
      </c>
      <c r="O21" s="270">
        <f t="shared" si="15"/>
        <v>5</v>
      </c>
      <c r="P21" s="270"/>
      <c r="Q21" s="272">
        <v>5</v>
      </c>
      <c r="R21" s="270"/>
      <c r="S21" s="272" t="e">
        <f>T21+#REF!</f>
        <v>#REF!</v>
      </c>
      <c r="T21" s="270">
        <v>1</v>
      </c>
      <c r="U21" s="273">
        <f t="shared" si="31"/>
        <v>5</v>
      </c>
      <c r="V21" s="274">
        <f t="shared" si="16"/>
        <v>5</v>
      </c>
      <c r="W21" s="274"/>
      <c r="X21" s="274">
        <v>5</v>
      </c>
      <c r="Y21" s="274">
        <v>0</v>
      </c>
      <c r="Z21" s="274">
        <f>AA21+AB21</f>
        <v>1</v>
      </c>
      <c r="AA21" s="274">
        <v>1</v>
      </c>
      <c r="AB21" s="274">
        <v>0</v>
      </c>
      <c r="AC21" s="275">
        <f t="shared" si="17"/>
        <v>5</v>
      </c>
      <c r="AD21" s="275">
        <f t="shared" si="18"/>
        <v>5</v>
      </c>
      <c r="AE21" s="274">
        <f t="shared" si="19"/>
        <v>0</v>
      </c>
      <c r="AF21" s="274">
        <f t="shared" si="19"/>
        <v>1</v>
      </c>
      <c r="AG21" s="274">
        <f t="shared" si="19"/>
        <v>1</v>
      </c>
      <c r="AH21" s="274">
        <f t="shared" si="19"/>
        <v>0</v>
      </c>
      <c r="AI21" s="275">
        <f t="shared" si="20"/>
        <v>5</v>
      </c>
      <c r="AJ21" s="275">
        <f t="shared" si="21"/>
        <v>5</v>
      </c>
      <c r="AK21" s="274">
        <f t="shared" si="22"/>
        <v>0</v>
      </c>
      <c r="AL21" s="275">
        <f t="shared" si="23"/>
        <v>0</v>
      </c>
      <c r="AM21" s="275">
        <v>0</v>
      </c>
      <c r="AN21" s="275">
        <v>0</v>
      </c>
      <c r="AO21" s="276"/>
      <c r="AP21" s="275">
        <f t="shared" si="24"/>
        <v>0</v>
      </c>
      <c r="AQ21" s="275"/>
      <c r="AR21" s="275">
        <f t="shared" si="25"/>
        <v>0</v>
      </c>
      <c r="AS21" s="274">
        <f t="shared" si="1"/>
        <v>0</v>
      </c>
      <c r="AT21" s="274">
        <f t="shared" si="2"/>
        <v>0</v>
      </c>
      <c r="AU21" s="274">
        <f t="shared" si="2"/>
        <v>0</v>
      </c>
      <c r="AV21" s="274">
        <f t="shared" si="2"/>
        <v>0</v>
      </c>
      <c r="AW21" s="274">
        <f t="shared" si="2"/>
        <v>0</v>
      </c>
      <c r="AX21" s="273">
        <f t="shared" si="3"/>
        <v>0</v>
      </c>
      <c r="AY21" s="274">
        <f t="shared" si="4"/>
        <v>0</v>
      </c>
      <c r="AZ21" s="274">
        <f t="shared" si="4"/>
        <v>0</v>
      </c>
      <c r="BA21" s="277"/>
      <c r="BB21" s="274">
        <f t="shared" si="32"/>
        <v>5</v>
      </c>
      <c r="BC21" s="274">
        <v>5</v>
      </c>
      <c r="BD21" s="274">
        <v>0</v>
      </c>
      <c r="BE21" s="274">
        <v>1</v>
      </c>
      <c r="BF21" s="274">
        <v>1</v>
      </c>
      <c r="BG21" s="274">
        <v>0</v>
      </c>
      <c r="BH21" s="274">
        <f t="shared" si="26"/>
        <v>5</v>
      </c>
      <c r="BI21" s="274">
        <v>5</v>
      </c>
      <c r="BJ21" s="274">
        <v>0</v>
      </c>
      <c r="BK21" s="274"/>
      <c r="BL21" s="274"/>
      <c r="BM21" s="274"/>
      <c r="BN21" s="274">
        <f t="shared" si="27"/>
        <v>0</v>
      </c>
      <c r="BO21" s="274"/>
      <c r="BP21" s="274"/>
      <c r="BQ21" s="278">
        <f t="shared" si="33"/>
        <v>5</v>
      </c>
      <c r="BR21" s="278">
        <v>5</v>
      </c>
      <c r="BS21" s="278">
        <v>0</v>
      </c>
      <c r="BT21" s="278">
        <v>0</v>
      </c>
      <c r="BU21" s="278">
        <v>1</v>
      </c>
      <c r="BV21" s="278">
        <v>1</v>
      </c>
      <c r="BW21" s="278">
        <v>0</v>
      </c>
      <c r="BX21" s="278">
        <f t="shared" si="34"/>
        <v>3</v>
      </c>
      <c r="BY21" s="278">
        <v>3</v>
      </c>
      <c r="BZ21" s="278">
        <v>0</v>
      </c>
      <c r="CA21" s="278">
        <v>0</v>
      </c>
      <c r="CB21" s="278">
        <f t="shared" si="28"/>
        <v>0</v>
      </c>
      <c r="CC21" s="278"/>
      <c r="CD21" s="278"/>
      <c r="CE21" s="278">
        <f t="shared" si="35"/>
        <v>6</v>
      </c>
      <c r="CF21" s="278">
        <v>3</v>
      </c>
      <c r="CG21" s="278">
        <v>3</v>
      </c>
      <c r="CH21" s="278">
        <v>0</v>
      </c>
      <c r="CI21" s="278"/>
      <c r="CJ21" s="278"/>
      <c r="CK21" s="278"/>
      <c r="CL21" s="278">
        <f t="shared" si="36"/>
        <v>6</v>
      </c>
      <c r="CM21" s="278">
        <v>3</v>
      </c>
      <c r="CN21" s="278">
        <v>3</v>
      </c>
      <c r="CO21" s="278">
        <v>0</v>
      </c>
      <c r="CP21" s="278"/>
      <c r="CQ21" s="278"/>
      <c r="CR21" s="278"/>
      <c r="CS21" s="278">
        <f t="shared" si="29"/>
        <v>6</v>
      </c>
      <c r="CT21" s="278">
        <v>3</v>
      </c>
      <c r="CU21" s="278">
        <v>3</v>
      </c>
      <c r="CV21" s="278">
        <v>0</v>
      </c>
      <c r="CW21" s="278"/>
      <c r="CX21" s="278"/>
      <c r="CY21" s="278"/>
      <c r="CZ21" s="279">
        <f t="shared" si="11"/>
        <v>0</v>
      </c>
      <c r="DA21" s="279">
        <f t="shared" si="8"/>
        <v>0</v>
      </c>
      <c r="DB21" s="280"/>
    </row>
    <row r="22" spans="1:106" s="281" customFormat="1" ht="22.5" customHeight="1" x14ac:dyDescent="0.2">
      <c r="A22" s="270">
        <v>9</v>
      </c>
      <c r="B22" s="271" t="s">
        <v>36</v>
      </c>
      <c r="C22" s="272" t="s">
        <v>70</v>
      </c>
      <c r="D22" s="272" t="s">
        <v>70</v>
      </c>
      <c r="E22" s="272" t="s">
        <v>509</v>
      </c>
      <c r="F22" s="272">
        <f t="shared" si="12"/>
        <v>5</v>
      </c>
      <c r="G22" s="270">
        <f t="shared" si="13"/>
        <v>4</v>
      </c>
      <c r="H22" s="270"/>
      <c r="I22" s="270">
        <v>4</v>
      </c>
      <c r="J22" s="270">
        <v>1</v>
      </c>
      <c r="K22" s="272">
        <f t="shared" si="14"/>
        <v>0</v>
      </c>
      <c r="L22" s="270"/>
      <c r="M22" s="270"/>
      <c r="N22" s="272">
        <f t="shared" si="30"/>
        <v>5</v>
      </c>
      <c r="O22" s="270">
        <f t="shared" si="15"/>
        <v>4</v>
      </c>
      <c r="P22" s="270"/>
      <c r="Q22" s="272">
        <v>4</v>
      </c>
      <c r="R22" s="270">
        <v>1</v>
      </c>
      <c r="S22" s="272" t="e">
        <f>T22+#REF!</f>
        <v>#REF!</v>
      </c>
      <c r="T22" s="270"/>
      <c r="U22" s="273">
        <f t="shared" si="31"/>
        <v>5</v>
      </c>
      <c r="V22" s="274">
        <f t="shared" si="16"/>
        <v>4</v>
      </c>
      <c r="W22" s="274"/>
      <c r="X22" s="274">
        <v>4</v>
      </c>
      <c r="Y22" s="274">
        <v>1</v>
      </c>
      <c r="Z22" s="274"/>
      <c r="AA22" s="274"/>
      <c r="AB22" s="274"/>
      <c r="AC22" s="275">
        <f t="shared" si="17"/>
        <v>5</v>
      </c>
      <c r="AD22" s="275">
        <f t="shared" si="18"/>
        <v>4</v>
      </c>
      <c r="AE22" s="274">
        <f t="shared" si="19"/>
        <v>1</v>
      </c>
      <c r="AF22" s="274">
        <f t="shared" si="19"/>
        <v>0</v>
      </c>
      <c r="AG22" s="274">
        <f t="shared" si="19"/>
        <v>0</v>
      </c>
      <c r="AH22" s="274">
        <f t="shared" si="19"/>
        <v>0</v>
      </c>
      <c r="AI22" s="275">
        <f t="shared" si="20"/>
        <v>5</v>
      </c>
      <c r="AJ22" s="275">
        <f t="shared" si="21"/>
        <v>4</v>
      </c>
      <c r="AK22" s="274">
        <f t="shared" si="22"/>
        <v>1</v>
      </c>
      <c r="AL22" s="275">
        <f t="shared" si="23"/>
        <v>0</v>
      </c>
      <c r="AM22" s="275">
        <v>0</v>
      </c>
      <c r="AN22" s="275">
        <v>0</v>
      </c>
      <c r="AO22" s="276"/>
      <c r="AP22" s="275">
        <f t="shared" si="24"/>
        <v>0</v>
      </c>
      <c r="AQ22" s="275"/>
      <c r="AR22" s="275">
        <f t="shared" si="25"/>
        <v>0</v>
      </c>
      <c r="AS22" s="274">
        <f t="shared" si="1"/>
        <v>0</v>
      </c>
      <c r="AT22" s="274">
        <f t="shared" si="2"/>
        <v>0</v>
      </c>
      <c r="AU22" s="274">
        <f t="shared" si="2"/>
        <v>0</v>
      </c>
      <c r="AV22" s="274">
        <f t="shared" si="2"/>
        <v>0</v>
      </c>
      <c r="AW22" s="274">
        <f t="shared" si="2"/>
        <v>0</v>
      </c>
      <c r="AX22" s="273">
        <f t="shared" si="3"/>
        <v>0</v>
      </c>
      <c r="AY22" s="274">
        <f t="shared" si="4"/>
        <v>0</v>
      </c>
      <c r="AZ22" s="274">
        <f t="shared" si="4"/>
        <v>0</v>
      </c>
      <c r="BA22" s="277"/>
      <c r="BB22" s="274">
        <f t="shared" si="32"/>
        <v>5</v>
      </c>
      <c r="BC22" s="274">
        <v>4</v>
      </c>
      <c r="BD22" s="274">
        <v>1</v>
      </c>
      <c r="BE22" s="274"/>
      <c r="BF22" s="274"/>
      <c r="BG22" s="274"/>
      <c r="BH22" s="274">
        <f t="shared" si="26"/>
        <v>5</v>
      </c>
      <c r="BI22" s="274">
        <v>4</v>
      </c>
      <c r="BJ22" s="274">
        <v>1</v>
      </c>
      <c r="BK22" s="274"/>
      <c r="BL22" s="274"/>
      <c r="BM22" s="274"/>
      <c r="BN22" s="274">
        <f t="shared" si="27"/>
        <v>0</v>
      </c>
      <c r="BO22" s="274"/>
      <c r="BP22" s="274"/>
      <c r="BQ22" s="278">
        <f t="shared" si="33"/>
        <v>5</v>
      </c>
      <c r="BR22" s="278">
        <v>4</v>
      </c>
      <c r="BS22" s="278">
        <v>0</v>
      </c>
      <c r="BT22" s="278">
        <v>1</v>
      </c>
      <c r="BU22" s="278"/>
      <c r="BV22" s="278"/>
      <c r="BW22" s="278"/>
      <c r="BX22" s="278">
        <f t="shared" si="34"/>
        <v>5</v>
      </c>
      <c r="BY22" s="278">
        <v>4</v>
      </c>
      <c r="BZ22" s="278">
        <v>0</v>
      </c>
      <c r="CA22" s="278">
        <v>1</v>
      </c>
      <c r="CB22" s="278">
        <f t="shared" si="28"/>
        <v>0</v>
      </c>
      <c r="CC22" s="278"/>
      <c r="CD22" s="278"/>
      <c r="CE22" s="278">
        <f t="shared" si="35"/>
        <v>5</v>
      </c>
      <c r="CF22" s="278">
        <v>4</v>
      </c>
      <c r="CG22" s="278">
        <v>0</v>
      </c>
      <c r="CH22" s="278">
        <v>1</v>
      </c>
      <c r="CI22" s="278"/>
      <c r="CJ22" s="278"/>
      <c r="CK22" s="278"/>
      <c r="CL22" s="278">
        <f t="shared" si="36"/>
        <v>5</v>
      </c>
      <c r="CM22" s="278">
        <v>4</v>
      </c>
      <c r="CN22" s="278">
        <v>0</v>
      </c>
      <c r="CO22" s="278">
        <v>1</v>
      </c>
      <c r="CP22" s="278"/>
      <c r="CQ22" s="278"/>
      <c r="CR22" s="278"/>
      <c r="CS22" s="278">
        <f t="shared" si="29"/>
        <v>5</v>
      </c>
      <c r="CT22" s="278">
        <v>4</v>
      </c>
      <c r="CU22" s="278">
        <v>0</v>
      </c>
      <c r="CV22" s="278">
        <v>1</v>
      </c>
      <c r="CW22" s="278"/>
      <c r="CX22" s="278"/>
      <c r="CY22" s="278"/>
      <c r="CZ22" s="279">
        <f t="shared" si="11"/>
        <v>0</v>
      </c>
      <c r="DA22" s="279">
        <f t="shared" si="8"/>
        <v>0</v>
      </c>
      <c r="DB22" s="280"/>
    </row>
    <row r="23" spans="1:106" s="281" customFormat="1" ht="22.5" customHeight="1" x14ac:dyDescent="0.2">
      <c r="A23" s="270">
        <v>10</v>
      </c>
      <c r="B23" s="271" t="s">
        <v>37</v>
      </c>
      <c r="C23" s="272" t="s">
        <v>70</v>
      </c>
      <c r="D23" s="272" t="s">
        <v>70</v>
      </c>
      <c r="E23" s="272" t="s">
        <v>509</v>
      </c>
      <c r="F23" s="272">
        <f t="shared" si="12"/>
        <v>2</v>
      </c>
      <c r="G23" s="270">
        <f t="shared" si="13"/>
        <v>2</v>
      </c>
      <c r="H23" s="270"/>
      <c r="I23" s="270">
        <v>2</v>
      </c>
      <c r="J23" s="270"/>
      <c r="K23" s="272">
        <f t="shared" si="14"/>
        <v>1</v>
      </c>
      <c r="L23" s="270">
        <v>1</v>
      </c>
      <c r="M23" s="270"/>
      <c r="N23" s="272">
        <f t="shared" si="30"/>
        <v>2</v>
      </c>
      <c r="O23" s="270">
        <f t="shared" si="15"/>
        <v>2</v>
      </c>
      <c r="P23" s="270"/>
      <c r="Q23" s="272">
        <v>2</v>
      </c>
      <c r="R23" s="270"/>
      <c r="S23" s="272" t="e">
        <f>T23+#REF!</f>
        <v>#REF!</v>
      </c>
      <c r="T23" s="270">
        <v>1</v>
      </c>
      <c r="U23" s="273">
        <f t="shared" si="31"/>
        <v>2</v>
      </c>
      <c r="V23" s="274">
        <f t="shared" si="16"/>
        <v>2</v>
      </c>
      <c r="W23" s="274"/>
      <c r="X23" s="274">
        <v>2</v>
      </c>
      <c r="Y23" s="274">
        <v>0</v>
      </c>
      <c r="Z23" s="274">
        <f>AA23+AB23</f>
        <v>1</v>
      </c>
      <c r="AA23" s="274">
        <v>1</v>
      </c>
      <c r="AB23" s="274">
        <v>0</v>
      </c>
      <c r="AC23" s="275">
        <f t="shared" si="17"/>
        <v>2</v>
      </c>
      <c r="AD23" s="275">
        <f t="shared" si="18"/>
        <v>2</v>
      </c>
      <c r="AE23" s="274">
        <f t="shared" si="19"/>
        <v>0</v>
      </c>
      <c r="AF23" s="274">
        <f t="shared" si="19"/>
        <v>1</v>
      </c>
      <c r="AG23" s="274">
        <f t="shared" si="19"/>
        <v>1</v>
      </c>
      <c r="AH23" s="274">
        <f t="shared" si="19"/>
        <v>0</v>
      </c>
      <c r="AI23" s="275">
        <f t="shared" si="20"/>
        <v>2</v>
      </c>
      <c r="AJ23" s="275">
        <f t="shared" si="21"/>
        <v>2</v>
      </c>
      <c r="AK23" s="274">
        <f t="shared" si="22"/>
        <v>0</v>
      </c>
      <c r="AL23" s="275">
        <f t="shared" si="23"/>
        <v>0</v>
      </c>
      <c r="AM23" s="275">
        <v>0</v>
      </c>
      <c r="AN23" s="275">
        <v>0</v>
      </c>
      <c r="AO23" s="276"/>
      <c r="AP23" s="275">
        <f t="shared" si="24"/>
        <v>0</v>
      </c>
      <c r="AQ23" s="275"/>
      <c r="AR23" s="275">
        <f t="shared" si="25"/>
        <v>0</v>
      </c>
      <c r="AS23" s="274">
        <f t="shared" si="1"/>
        <v>0</v>
      </c>
      <c r="AT23" s="274">
        <f t="shared" si="2"/>
        <v>0</v>
      </c>
      <c r="AU23" s="274">
        <f t="shared" si="2"/>
        <v>0</v>
      </c>
      <c r="AV23" s="274">
        <f t="shared" si="2"/>
        <v>0</v>
      </c>
      <c r="AW23" s="274">
        <f t="shared" si="2"/>
        <v>0</v>
      </c>
      <c r="AX23" s="273">
        <f t="shared" si="3"/>
        <v>0</v>
      </c>
      <c r="AY23" s="274">
        <f t="shared" si="4"/>
        <v>0</v>
      </c>
      <c r="AZ23" s="274">
        <f t="shared" si="4"/>
        <v>0</v>
      </c>
      <c r="BA23" s="277"/>
      <c r="BB23" s="274">
        <f t="shared" si="32"/>
        <v>2</v>
      </c>
      <c r="BC23" s="274">
        <v>2</v>
      </c>
      <c r="BD23" s="274">
        <v>0</v>
      </c>
      <c r="BE23" s="274">
        <v>1</v>
      </c>
      <c r="BF23" s="274">
        <v>1</v>
      </c>
      <c r="BG23" s="274">
        <v>0</v>
      </c>
      <c r="BH23" s="274">
        <f t="shared" si="26"/>
        <v>2</v>
      </c>
      <c r="BI23" s="274">
        <v>2</v>
      </c>
      <c r="BJ23" s="274">
        <v>0</v>
      </c>
      <c r="BK23" s="274"/>
      <c r="BL23" s="274"/>
      <c r="BM23" s="274"/>
      <c r="BN23" s="274">
        <f t="shared" si="27"/>
        <v>0</v>
      </c>
      <c r="BO23" s="274"/>
      <c r="BP23" s="274"/>
      <c r="BQ23" s="278">
        <f t="shared" si="33"/>
        <v>2</v>
      </c>
      <c r="BR23" s="278">
        <v>2</v>
      </c>
      <c r="BS23" s="278">
        <v>0</v>
      </c>
      <c r="BT23" s="278">
        <v>0</v>
      </c>
      <c r="BU23" s="278">
        <v>1</v>
      </c>
      <c r="BV23" s="278">
        <v>1</v>
      </c>
      <c r="BW23" s="278">
        <v>0</v>
      </c>
      <c r="BX23" s="278">
        <f t="shared" si="34"/>
        <v>2</v>
      </c>
      <c r="BY23" s="278">
        <v>2</v>
      </c>
      <c r="BZ23" s="278">
        <v>0</v>
      </c>
      <c r="CA23" s="278">
        <v>0</v>
      </c>
      <c r="CB23" s="278">
        <f t="shared" si="28"/>
        <v>0</v>
      </c>
      <c r="CC23" s="278"/>
      <c r="CD23" s="278"/>
      <c r="CE23" s="278">
        <f t="shared" si="35"/>
        <v>2</v>
      </c>
      <c r="CF23" s="278">
        <v>2</v>
      </c>
      <c r="CG23" s="278">
        <v>0</v>
      </c>
      <c r="CH23" s="278">
        <v>0</v>
      </c>
      <c r="CI23" s="278"/>
      <c r="CJ23" s="278"/>
      <c r="CK23" s="278"/>
      <c r="CL23" s="278">
        <f t="shared" si="36"/>
        <v>2</v>
      </c>
      <c r="CM23" s="278">
        <v>2</v>
      </c>
      <c r="CN23" s="278">
        <v>0</v>
      </c>
      <c r="CO23" s="278">
        <v>0</v>
      </c>
      <c r="CP23" s="278"/>
      <c r="CQ23" s="278"/>
      <c r="CR23" s="278"/>
      <c r="CS23" s="278">
        <f t="shared" si="29"/>
        <v>2</v>
      </c>
      <c r="CT23" s="278">
        <v>2</v>
      </c>
      <c r="CU23" s="278">
        <v>0</v>
      </c>
      <c r="CV23" s="278">
        <v>0</v>
      </c>
      <c r="CW23" s="278"/>
      <c r="CX23" s="278"/>
      <c r="CY23" s="278"/>
      <c r="CZ23" s="279">
        <f t="shared" si="11"/>
        <v>0</v>
      </c>
      <c r="DA23" s="279">
        <f t="shared" si="8"/>
        <v>0</v>
      </c>
      <c r="DB23" s="280"/>
    </row>
    <row r="24" spans="1:106" s="281" customFormat="1" ht="22.5" customHeight="1" x14ac:dyDescent="0.2">
      <c r="A24" s="270">
        <v>11</v>
      </c>
      <c r="B24" s="271" t="s">
        <v>710</v>
      </c>
      <c r="C24" s="272" t="s">
        <v>70</v>
      </c>
      <c r="D24" s="272" t="s">
        <v>70</v>
      </c>
      <c r="E24" s="272" t="s">
        <v>509</v>
      </c>
      <c r="F24" s="272">
        <f t="shared" si="12"/>
        <v>18</v>
      </c>
      <c r="G24" s="270">
        <f t="shared" si="13"/>
        <v>16</v>
      </c>
      <c r="H24" s="270">
        <v>1</v>
      </c>
      <c r="I24" s="270">
        <v>15</v>
      </c>
      <c r="J24" s="270">
        <v>2</v>
      </c>
      <c r="K24" s="272">
        <f t="shared" si="14"/>
        <v>0</v>
      </c>
      <c r="L24" s="270"/>
      <c r="M24" s="270"/>
      <c r="N24" s="272">
        <v>18</v>
      </c>
      <c r="O24" s="270">
        <f t="shared" si="15"/>
        <v>16</v>
      </c>
      <c r="P24" s="270">
        <v>1</v>
      </c>
      <c r="Q24" s="272">
        <v>15</v>
      </c>
      <c r="R24" s="270">
        <v>2</v>
      </c>
      <c r="S24" s="272" t="e">
        <f>T24+#REF!</f>
        <v>#REF!</v>
      </c>
      <c r="T24" s="270"/>
      <c r="U24" s="273">
        <f t="shared" si="31"/>
        <v>20</v>
      </c>
      <c r="V24" s="274">
        <f t="shared" si="16"/>
        <v>18</v>
      </c>
      <c r="W24" s="274">
        <v>1</v>
      </c>
      <c r="X24" s="274">
        <v>17</v>
      </c>
      <c r="Y24" s="274">
        <v>2</v>
      </c>
      <c r="Z24" s="274"/>
      <c r="AA24" s="274"/>
      <c r="AB24" s="274"/>
      <c r="AC24" s="275">
        <f t="shared" si="17"/>
        <v>20</v>
      </c>
      <c r="AD24" s="275">
        <f t="shared" si="18"/>
        <v>18</v>
      </c>
      <c r="AE24" s="274">
        <f t="shared" si="19"/>
        <v>2</v>
      </c>
      <c r="AF24" s="274">
        <f t="shared" si="19"/>
        <v>0</v>
      </c>
      <c r="AG24" s="274">
        <f t="shared" si="19"/>
        <v>0</v>
      </c>
      <c r="AH24" s="274">
        <f t="shared" si="19"/>
        <v>0</v>
      </c>
      <c r="AI24" s="275">
        <f t="shared" si="20"/>
        <v>20</v>
      </c>
      <c r="AJ24" s="275">
        <f t="shared" si="21"/>
        <v>18</v>
      </c>
      <c r="AK24" s="274">
        <f t="shared" si="22"/>
        <v>2</v>
      </c>
      <c r="AL24" s="275">
        <f t="shared" si="23"/>
        <v>2</v>
      </c>
      <c r="AM24" s="275">
        <v>0</v>
      </c>
      <c r="AN24" s="275">
        <v>0</v>
      </c>
      <c r="AO24" s="276"/>
      <c r="AP24" s="275">
        <f t="shared" si="24"/>
        <v>2</v>
      </c>
      <c r="AQ24" s="275"/>
      <c r="AR24" s="275">
        <f t="shared" si="25"/>
        <v>2</v>
      </c>
      <c r="AS24" s="274">
        <f t="shared" si="1"/>
        <v>2</v>
      </c>
      <c r="AT24" s="274">
        <f t="shared" si="2"/>
        <v>2</v>
      </c>
      <c r="AU24" s="274">
        <f t="shared" si="2"/>
        <v>0</v>
      </c>
      <c r="AV24" s="274">
        <f t="shared" si="2"/>
        <v>2</v>
      </c>
      <c r="AW24" s="274">
        <f t="shared" si="2"/>
        <v>0</v>
      </c>
      <c r="AX24" s="273">
        <f t="shared" si="3"/>
        <v>0</v>
      </c>
      <c r="AY24" s="274">
        <f t="shared" si="4"/>
        <v>0</v>
      </c>
      <c r="AZ24" s="274">
        <f t="shared" si="4"/>
        <v>0</v>
      </c>
      <c r="BA24" s="277" t="s">
        <v>711</v>
      </c>
      <c r="BB24" s="274">
        <f t="shared" si="32"/>
        <v>21</v>
      </c>
      <c r="BC24" s="274">
        <v>19</v>
      </c>
      <c r="BD24" s="274">
        <v>2</v>
      </c>
      <c r="BE24" s="274"/>
      <c r="BF24" s="274"/>
      <c r="BG24" s="274"/>
      <c r="BH24" s="274">
        <f t="shared" si="26"/>
        <v>20</v>
      </c>
      <c r="BI24" s="274">
        <v>18</v>
      </c>
      <c r="BJ24" s="274">
        <v>2</v>
      </c>
      <c r="BK24" s="274"/>
      <c r="BL24" s="274"/>
      <c r="BM24" s="274"/>
      <c r="BN24" s="274">
        <f t="shared" si="27"/>
        <v>0</v>
      </c>
      <c r="BO24" s="274"/>
      <c r="BP24" s="274"/>
      <c r="BQ24" s="278">
        <f t="shared" si="33"/>
        <v>20</v>
      </c>
      <c r="BR24" s="278">
        <v>18</v>
      </c>
      <c r="BS24" s="278">
        <v>0</v>
      </c>
      <c r="BT24" s="278">
        <v>2</v>
      </c>
      <c r="BU24" s="278"/>
      <c r="BV24" s="278"/>
      <c r="BW24" s="278"/>
      <c r="BX24" s="278">
        <f t="shared" si="34"/>
        <v>19</v>
      </c>
      <c r="BY24" s="278">
        <v>17</v>
      </c>
      <c r="BZ24" s="278">
        <v>0</v>
      </c>
      <c r="CA24" s="278">
        <v>2</v>
      </c>
      <c r="CB24" s="278">
        <f t="shared" si="28"/>
        <v>0</v>
      </c>
      <c r="CC24" s="278"/>
      <c r="CD24" s="278"/>
      <c r="CE24" s="278">
        <f t="shared" si="35"/>
        <v>20</v>
      </c>
      <c r="CF24" s="278">
        <v>18</v>
      </c>
      <c r="CG24" s="278">
        <v>0</v>
      </c>
      <c r="CH24" s="278">
        <v>2</v>
      </c>
      <c r="CI24" s="278"/>
      <c r="CJ24" s="278"/>
      <c r="CK24" s="278"/>
      <c r="CL24" s="278">
        <f t="shared" si="36"/>
        <v>20</v>
      </c>
      <c r="CM24" s="278">
        <v>18</v>
      </c>
      <c r="CN24" s="278">
        <v>0</v>
      </c>
      <c r="CO24" s="278">
        <v>2</v>
      </c>
      <c r="CP24" s="278"/>
      <c r="CQ24" s="278"/>
      <c r="CR24" s="278"/>
      <c r="CS24" s="278">
        <f t="shared" si="29"/>
        <v>20</v>
      </c>
      <c r="CT24" s="278">
        <v>18</v>
      </c>
      <c r="CU24" s="278">
        <v>0</v>
      </c>
      <c r="CV24" s="278">
        <v>2</v>
      </c>
      <c r="CW24" s="278"/>
      <c r="CX24" s="278"/>
      <c r="CY24" s="278"/>
      <c r="CZ24" s="279">
        <f t="shared" si="11"/>
        <v>0</v>
      </c>
      <c r="DA24" s="279">
        <f t="shared" si="8"/>
        <v>0</v>
      </c>
      <c r="DB24" s="280"/>
    </row>
    <row r="25" spans="1:106" s="281" customFormat="1" ht="22.5" customHeight="1" x14ac:dyDescent="0.2">
      <c r="A25" s="270">
        <v>12</v>
      </c>
      <c r="B25" s="271" t="s">
        <v>38</v>
      </c>
      <c r="C25" s="272" t="s">
        <v>70</v>
      </c>
      <c r="D25" s="272" t="s">
        <v>70</v>
      </c>
      <c r="E25" s="272" t="s">
        <v>509</v>
      </c>
      <c r="F25" s="272">
        <f t="shared" si="12"/>
        <v>2</v>
      </c>
      <c r="G25" s="270">
        <f t="shared" si="13"/>
        <v>2</v>
      </c>
      <c r="H25" s="270"/>
      <c r="I25" s="270">
        <v>2</v>
      </c>
      <c r="J25" s="270"/>
      <c r="K25" s="272">
        <f t="shared" si="14"/>
        <v>0</v>
      </c>
      <c r="L25" s="270"/>
      <c r="M25" s="270"/>
      <c r="N25" s="272">
        <f t="shared" ref="N25:N35" si="37">P25+Q25+R25</f>
        <v>1</v>
      </c>
      <c r="O25" s="270">
        <f t="shared" si="15"/>
        <v>1</v>
      </c>
      <c r="P25" s="270"/>
      <c r="Q25" s="272">
        <v>1</v>
      </c>
      <c r="R25" s="270"/>
      <c r="S25" s="272" t="e">
        <f>T25+#REF!</f>
        <v>#REF!</v>
      </c>
      <c r="T25" s="270"/>
      <c r="U25" s="273">
        <f t="shared" si="31"/>
        <v>2</v>
      </c>
      <c r="V25" s="274">
        <f t="shared" si="16"/>
        <v>2</v>
      </c>
      <c r="W25" s="274"/>
      <c r="X25" s="274">
        <v>2</v>
      </c>
      <c r="Y25" s="274">
        <v>0</v>
      </c>
      <c r="Z25" s="274"/>
      <c r="AA25" s="274"/>
      <c r="AB25" s="274"/>
      <c r="AC25" s="275">
        <f t="shared" si="17"/>
        <v>2</v>
      </c>
      <c r="AD25" s="275">
        <f t="shared" si="18"/>
        <v>2</v>
      </c>
      <c r="AE25" s="274">
        <f t="shared" si="19"/>
        <v>0</v>
      </c>
      <c r="AF25" s="274">
        <f t="shared" si="19"/>
        <v>0</v>
      </c>
      <c r="AG25" s="274">
        <f t="shared" si="19"/>
        <v>0</v>
      </c>
      <c r="AH25" s="274">
        <f t="shared" si="19"/>
        <v>0</v>
      </c>
      <c r="AI25" s="275">
        <f t="shared" si="20"/>
        <v>2</v>
      </c>
      <c r="AJ25" s="275">
        <f t="shared" si="21"/>
        <v>2</v>
      </c>
      <c r="AK25" s="274">
        <f t="shared" si="22"/>
        <v>0</v>
      </c>
      <c r="AL25" s="275">
        <f t="shared" si="23"/>
        <v>1</v>
      </c>
      <c r="AM25" s="275">
        <v>0</v>
      </c>
      <c r="AN25" s="275">
        <v>0</v>
      </c>
      <c r="AO25" s="276"/>
      <c r="AP25" s="275">
        <f t="shared" si="24"/>
        <v>1</v>
      </c>
      <c r="AQ25" s="275"/>
      <c r="AR25" s="275">
        <f t="shared" si="25"/>
        <v>1</v>
      </c>
      <c r="AS25" s="274">
        <f t="shared" si="1"/>
        <v>0</v>
      </c>
      <c r="AT25" s="274">
        <f t="shared" si="2"/>
        <v>0</v>
      </c>
      <c r="AU25" s="274">
        <f t="shared" si="2"/>
        <v>0</v>
      </c>
      <c r="AV25" s="274">
        <f t="shared" si="2"/>
        <v>0</v>
      </c>
      <c r="AW25" s="274">
        <f t="shared" si="2"/>
        <v>0</v>
      </c>
      <c r="AX25" s="273">
        <f t="shared" si="3"/>
        <v>0</v>
      </c>
      <c r="AY25" s="274">
        <f t="shared" si="4"/>
        <v>0</v>
      </c>
      <c r="AZ25" s="274">
        <f t="shared" si="4"/>
        <v>0</v>
      </c>
      <c r="BA25" s="277"/>
      <c r="BB25" s="274">
        <f t="shared" si="32"/>
        <v>2</v>
      </c>
      <c r="BC25" s="274">
        <v>2</v>
      </c>
      <c r="BD25" s="274">
        <v>0</v>
      </c>
      <c r="BE25" s="274"/>
      <c r="BF25" s="274"/>
      <c r="BG25" s="274"/>
      <c r="BH25" s="274">
        <f t="shared" si="26"/>
        <v>2</v>
      </c>
      <c r="BI25" s="274">
        <v>2</v>
      </c>
      <c r="BJ25" s="274">
        <v>0</v>
      </c>
      <c r="BK25" s="274"/>
      <c r="BL25" s="274"/>
      <c r="BM25" s="274"/>
      <c r="BN25" s="274">
        <f t="shared" si="27"/>
        <v>0</v>
      </c>
      <c r="BO25" s="274"/>
      <c r="BP25" s="274"/>
      <c r="BQ25" s="278">
        <f t="shared" si="33"/>
        <v>2</v>
      </c>
      <c r="BR25" s="278">
        <v>1</v>
      </c>
      <c r="BS25" s="278">
        <v>1</v>
      </c>
      <c r="BT25" s="278">
        <v>0</v>
      </c>
      <c r="BU25" s="278"/>
      <c r="BV25" s="278"/>
      <c r="BW25" s="278"/>
      <c r="BX25" s="278">
        <f t="shared" si="34"/>
        <v>2</v>
      </c>
      <c r="BY25" s="278">
        <v>1</v>
      </c>
      <c r="BZ25" s="278">
        <v>1</v>
      </c>
      <c r="CA25" s="278">
        <v>0</v>
      </c>
      <c r="CB25" s="278">
        <f t="shared" si="28"/>
        <v>0</v>
      </c>
      <c r="CC25" s="278"/>
      <c r="CD25" s="278"/>
      <c r="CE25" s="278">
        <f t="shared" si="35"/>
        <v>2</v>
      </c>
      <c r="CF25" s="278">
        <v>1</v>
      </c>
      <c r="CG25" s="278">
        <v>1</v>
      </c>
      <c r="CH25" s="278">
        <v>0</v>
      </c>
      <c r="CI25" s="278"/>
      <c r="CJ25" s="278"/>
      <c r="CK25" s="278"/>
      <c r="CL25" s="278">
        <f t="shared" si="36"/>
        <v>2</v>
      </c>
      <c r="CM25" s="278">
        <v>1</v>
      </c>
      <c r="CN25" s="278">
        <v>1</v>
      </c>
      <c r="CO25" s="278">
        <v>0</v>
      </c>
      <c r="CP25" s="278"/>
      <c r="CQ25" s="278"/>
      <c r="CR25" s="278"/>
      <c r="CS25" s="278">
        <f t="shared" si="29"/>
        <v>2</v>
      </c>
      <c r="CT25" s="278">
        <v>1</v>
      </c>
      <c r="CU25" s="278">
        <v>1</v>
      </c>
      <c r="CV25" s="278">
        <v>0</v>
      </c>
      <c r="CW25" s="278"/>
      <c r="CX25" s="278"/>
      <c r="CY25" s="278"/>
      <c r="CZ25" s="279">
        <f t="shared" si="11"/>
        <v>0</v>
      </c>
      <c r="DA25" s="279">
        <f t="shared" si="8"/>
        <v>0</v>
      </c>
      <c r="DB25" s="280"/>
    </row>
    <row r="26" spans="1:106" s="281" customFormat="1" ht="22.5" customHeight="1" x14ac:dyDescent="0.2">
      <c r="A26" s="270">
        <v>13</v>
      </c>
      <c r="B26" s="271" t="s">
        <v>39</v>
      </c>
      <c r="C26" s="272" t="s">
        <v>70</v>
      </c>
      <c r="D26" s="272" t="s">
        <v>70</v>
      </c>
      <c r="E26" s="272" t="s">
        <v>509</v>
      </c>
      <c r="F26" s="272">
        <f t="shared" si="12"/>
        <v>2</v>
      </c>
      <c r="G26" s="270">
        <f t="shared" si="13"/>
        <v>2</v>
      </c>
      <c r="H26" s="270"/>
      <c r="I26" s="270">
        <v>2</v>
      </c>
      <c r="J26" s="270"/>
      <c r="K26" s="272">
        <f t="shared" si="14"/>
        <v>0</v>
      </c>
      <c r="L26" s="270"/>
      <c r="M26" s="270"/>
      <c r="N26" s="272">
        <f t="shared" si="37"/>
        <v>2</v>
      </c>
      <c r="O26" s="270">
        <f t="shared" si="15"/>
        <v>2</v>
      </c>
      <c r="P26" s="270"/>
      <c r="Q26" s="272">
        <v>2</v>
      </c>
      <c r="R26" s="270"/>
      <c r="S26" s="272" t="e">
        <f>T26+#REF!</f>
        <v>#REF!</v>
      </c>
      <c r="T26" s="270"/>
      <c r="U26" s="273">
        <f t="shared" si="31"/>
        <v>2</v>
      </c>
      <c r="V26" s="274">
        <f t="shared" si="16"/>
        <v>2</v>
      </c>
      <c r="W26" s="274"/>
      <c r="X26" s="274">
        <v>2</v>
      </c>
      <c r="Y26" s="274">
        <v>0</v>
      </c>
      <c r="Z26" s="274"/>
      <c r="AA26" s="274"/>
      <c r="AB26" s="274"/>
      <c r="AC26" s="275">
        <f t="shared" si="17"/>
        <v>2</v>
      </c>
      <c r="AD26" s="275">
        <f t="shared" si="18"/>
        <v>2</v>
      </c>
      <c r="AE26" s="274">
        <f t="shared" si="19"/>
        <v>0</v>
      </c>
      <c r="AF26" s="274">
        <f t="shared" si="19"/>
        <v>0</v>
      </c>
      <c r="AG26" s="274">
        <f t="shared" si="19"/>
        <v>0</v>
      </c>
      <c r="AH26" s="274">
        <f t="shared" si="19"/>
        <v>0</v>
      </c>
      <c r="AI26" s="275">
        <f t="shared" si="20"/>
        <v>2</v>
      </c>
      <c r="AJ26" s="275">
        <f t="shared" si="21"/>
        <v>2</v>
      </c>
      <c r="AK26" s="274">
        <f t="shared" si="22"/>
        <v>0</v>
      </c>
      <c r="AL26" s="275">
        <f t="shared" si="23"/>
        <v>0</v>
      </c>
      <c r="AM26" s="275">
        <v>0</v>
      </c>
      <c r="AN26" s="275">
        <v>0</v>
      </c>
      <c r="AO26" s="276"/>
      <c r="AP26" s="275">
        <f t="shared" si="24"/>
        <v>0</v>
      </c>
      <c r="AQ26" s="275"/>
      <c r="AR26" s="275">
        <f t="shared" si="25"/>
        <v>0</v>
      </c>
      <c r="AS26" s="274">
        <f t="shared" si="1"/>
        <v>0</v>
      </c>
      <c r="AT26" s="274">
        <f t="shared" si="2"/>
        <v>0</v>
      </c>
      <c r="AU26" s="274">
        <f t="shared" si="2"/>
        <v>0</v>
      </c>
      <c r="AV26" s="274">
        <f t="shared" si="2"/>
        <v>0</v>
      </c>
      <c r="AW26" s="274">
        <f t="shared" si="2"/>
        <v>0</v>
      </c>
      <c r="AX26" s="273">
        <f t="shared" si="3"/>
        <v>0</v>
      </c>
      <c r="AY26" s="274">
        <f t="shared" si="4"/>
        <v>0</v>
      </c>
      <c r="AZ26" s="274">
        <f t="shared" si="4"/>
        <v>0</v>
      </c>
      <c r="BA26" s="277"/>
      <c r="BB26" s="274">
        <f t="shared" si="32"/>
        <v>2</v>
      </c>
      <c r="BC26" s="274">
        <v>2</v>
      </c>
      <c r="BD26" s="274">
        <v>0</v>
      </c>
      <c r="BE26" s="274"/>
      <c r="BF26" s="274"/>
      <c r="BG26" s="274"/>
      <c r="BH26" s="274">
        <f t="shared" si="26"/>
        <v>2</v>
      </c>
      <c r="BI26" s="274">
        <v>2</v>
      </c>
      <c r="BJ26" s="274">
        <v>0</v>
      </c>
      <c r="BK26" s="274"/>
      <c r="BL26" s="274"/>
      <c r="BM26" s="274"/>
      <c r="BN26" s="274">
        <f t="shared" si="27"/>
        <v>0</v>
      </c>
      <c r="BO26" s="274"/>
      <c r="BP26" s="274"/>
      <c r="BQ26" s="278">
        <f t="shared" si="33"/>
        <v>2</v>
      </c>
      <c r="BR26" s="278">
        <v>1</v>
      </c>
      <c r="BS26" s="278">
        <v>1</v>
      </c>
      <c r="BT26" s="278">
        <v>0</v>
      </c>
      <c r="BU26" s="278"/>
      <c r="BV26" s="278"/>
      <c r="BW26" s="278"/>
      <c r="BX26" s="278">
        <f t="shared" si="34"/>
        <v>2</v>
      </c>
      <c r="BY26" s="278">
        <v>1</v>
      </c>
      <c r="BZ26" s="278">
        <v>1</v>
      </c>
      <c r="CA26" s="278">
        <v>0</v>
      </c>
      <c r="CB26" s="278">
        <f t="shared" si="28"/>
        <v>0</v>
      </c>
      <c r="CC26" s="278"/>
      <c r="CD26" s="278"/>
      <c r="CE26" s="278">
        <f t="shared" si="35"/>
        <v>2</v>
      </c>
      <c r="CF26" s="278">
        <v>1</v>
      </c>
      <c r="CG26" s="278">
        <v>1</v>
      </c>
      <c r="CH26" s="278">
        <v>0</v>
      </c>
      <c r="CI26" s="278"/>
      <c r="CJ26" s="278"/>
      <c r="CK26" s="278"/>
      <c r="CL26" s="278">
        <f t="shared" si="36"/>
        <v>2</v>
      </c>
      <c r="CM26" s="278">
        <v>1</v>
      </c>
      <c r="CN26" s="278">
        <v>1</v>
      </c>
      <c r="CO26" s="278">
        <v>0</v>
      </c>
      <c r="CP26" s="278"/>
      <c r="CQ26" s="278"/>
      <c r="CR26" s="278"/>
      <c r="CS26" s="278">
        <f t="shared" si="29"/>
        <v>2</v>
      </c>
      <c r="CT26" s="278">
        <v>1</v>
      </c>
      <c r="CU26" s="278">
        <v>1</v>
      </c>
      <c r="CV26" s="278">
        <v>0</v>
      </c>
      <c r="CW26" s="278"/>
      <c r="CX26" s="278"/>
      <c r="CY26" s="278"/>
      <c r="CZ26" s="279">
        <f t="shared" si="11"/>
        <v>0</v>
      </c>
      <c r="DA26" s="279">
        <f t="shared" si="8"/>
        <v>0</v>
      </c>
      <c r="DB26" s="280"/>
    </row>
    <row r="27" spans="1:106" s="281" customFormat="1" ht="22.5" customHeight="1" x14ac:dyDescent="0.2">
      <c r="A27" s="270">
        <v>14</v>
      </c>
      <c r="B27" s="271" t="s">
        <v>40</v>
      </c>
      <c r="C27" s="272" t="s">
        <v>70</v>
      </c>
      <c r="D27" s="272" t="s">
        <v>70</v>
      </c>
      <c r="E27" s="272" t="s">
        <v>509</v>
      </c>
      <c r="F27" s="272">
        <f t="shared" si="12"/>
        <v>2</v>
      </c>
      <c r="G27" s="270">
        <f t="shared" si="13"/>
        <v>2</v>
      </c>
      <c r="H27" s="270"/>
      <c r="I27" s="270">
        <v>2</v>
      </c>
      <c r="J27" s="270"/>
      <c r="K27" s="272">
        <f t="shared" si="14"/>
        <v>0</v>
      </c>
      <c r="L27" s="270"/>
      <c r="M27" s="270"/>
      <c r="N27" s="272">
        <f t="shared" si="37"/>
        <v>1</v>
      </c>
      <c r="O27" s="270">
        <f t="shared" si="15"/>
        <v>1</v>
      </c>
      <c r="P27" s="270"/>
      <c r="Q27" s="272">
        <v>1</v>
      </c>
      <c r="R27" s="270"/>
      <c r="S27" s="272" t="e">
        <f>T27+#REF!</f>
        <v>#REF!</v>
      </c>
      <c r="T27" s="270"/>
      <c r="U27" s="273">
        <f t="shared" si="31"/>
        <v>2</v>
      </c>
      <c r="V27" s="274">
        <f t="shared" si="16"/>
        <v>2</v>
      </c>
      <c r="W27" s="274"/>
      <c r="X27" s="274">
        <v>2</v>
      </c>
      <c r="Y27" s="274">
        <v>0</v>
      </c>
      <c r="Z27" s="274"/>
      <c r="AA27" s="274"/>
      <c r="AB27" s="274"/>
      <c r="AC27" s="275">
        <f t="shared" si="17"/>
        <v>2</v>
      </c>
      <c r="AD27" s="275">
        <f t="shared" si="18"/>
        <v>2</v>
      </c>
      <c r="AE27" s="274">
        <f t="shared" si="19"/>
        <v>0</v>
      </c>
      <c r="AF27" s="274">
        <f t="shared" si="19"/>
        <v>0</v>
      </c>
      <c r="AG27" s="274">
        <f t="shared" si="19"/>
        <v>0</v>
      </c>
      <c r="AH27" s="274">
        <f t="shared" si="19"/>
        <v>0</v>
      </c>
      <c r="AI27" s="275">
        <f t="shared" si="20"/>
        <v>2</v>
      </c>
      <c r="AJ27" s="275">
        <f t="shared" si="21"/>
        <v>2</v>
      </c>
      <c r="AK27" s="274">
        <f t="shared" si="22"/>
        <v>0</v>
      </c>
      <c r="AL27" s="275">
        <f t="shared" si="23"/>
        <v>1</v>
      </c>
      <c r="AM27" s="275">
        <v>0</v>
      </c>
      <c r="AN27" s="275">
        <v>0</v>
      </c>
      <c r="AO27" s="276"/>
      <c r="AP27" s="275">
        <f t="shared" si="24"/>
        <v>1</v>
      </c>
      <c r="AQ27" s="275"/>
      <c r="AR27" s="275">
        <f t="shared" si="25"/>
        <v>1</v>
      </c>
      <c r="AS27" s="274">
        <f t="shared" si="1"/>
        <v>0</v>
      </c>
      <c r="AT27" s="274">
        <f t="shared" si="2"/>
        <v>0</v>
      </c>
      <c r="AU27" s="274">
        <f t="shared" si="2"/>
        <v>0</v>
      </c>
      <c r="AV27" s="274">
        <f t="shared" si="2"/>
        <v>0</v>
      </c>
      <c r="AW27" s="274">
        <f t="shared" si="2"/>
        <v>0</v>
      </c>
      <c r="AX27" s="273">
        <f t="shared" si="3"/>
        <v>0</v>
      </c>
      <c r="AY27" s="274">
        <f t="shared" si="4"/>
        <v>0</v>
      </c>
      <c r="AZ27" s="274">
        <f t="shared" si="4"/>
        <v>0</v>
      </c>
      <c r="BA27" s="277"/>
      <c r="BB27" s="274">
        <f t="shared" si="32"/>
        <v>2</v>
      </c>
      <c r="BC27" s="274">
        <v>2</v>
      </c>
      <c r="BD27" s="274">
        <v>0</v>
      </c>
      <c r="BE27" s="274"/>
      <c r="BF27" s="274"/>
      <c r="BG27" s="274"/>
      <c r="BH27" s="274">
        <f t="shared" si="26"/>
        <v>2</v>
      </c>
      <c r="BI27" s="274">
        <v>2</v>
      </c>
      <c r="BJ27" s="274">
        <v>0</v>
      </c>
      <c r="BK27" s="274"/>
      <c r="BL27" s="274"/>
      <c r="BM27" s="274"/>
      <c r="BN27" s="274">
        <f t="shared" si="27"/>
        <v>0</v>
      </c>
      <c r="BO27" s="274"/>
      <c r="BP27" s="274"/>
      <c r="BQ27" s="278">
        <f t="shared" si="33"/>
        <v>2</v>
      </c>
      <c r="BR27" s="278">
        <v>0</v>
      </c>
      <c r="BS27" s="278">
        <v>2</v>
      </c>
      <c r="BT27" s="278">
        <v>0</v>
      </c>
      <c r="BU27" s="278"/>
      <c r="BV27" s="278"/>
      <c r="BW27" s="278"/>
      <c r="BX27" s="278">
        <f t="shared" si="34"/>
        <v>1</v>
      </c>
      <c r="BY27" s="278">
        <v>0</v>
      </c>
      <c r="BZ27" s="278">
        <v>1</v>
      </c>
      <c r="CA27" s="278">
        <v>0</v>
      </c>
      <c r="CB27" s="278">
        <f t="shared" si="28"/>
        <v>0</v>
      </c>
      <c r="CC27" s="278"/>
      <c r="CD27" s="278"/>
      <c r="CE27" s="278">
        <f t="shared" si="35"/>
        <v>2</v>
      </c>
      <c r="CF27" s="278">
        <v>0</v>
      </c>
      <c r="CG27" s="278">
        <v>2</v>
      </c>
      <c r="CH27" s="278">
        <v>0</v>
      </c>
      <c r="CI27" s="278"/>
      <c r="CJ27" s="278"/>
      <c r="CK27" s="278"/>
      <c r="CL27" s="278">
        <f t="shared" si="36"/>
        <v>2</v>
      </c>
      <c r="CM27" s="278">
        <v>0</v>
      </c>
      <c r="CN27" s="278">
        <v>2</v>
      </c>
      <c r="CO27" s="278">
        <v>0</v>
      </c>
      <c r="CP27" s="278"/>
      <c r="CQ27" s="278"/>
      <c r="CR27" s="278"/>
      <c r="CS27" s="278">
        <f t="shared" si="29"/>
        <v>2</v>
      </c>
      <c r="CT27" s="278">
        <v>0</v>
      </c>
      <c r="CU27" s="278">
        <v>2</v>
      </c>
      <c r="CV27" s="278">
        <v>0</v>
      </c>
      <c r="CW27" s="278"/>
      <c r="CX27" s="278"/>
      <c r="CY27" s="278"/>
      <c r="CZ27" s="279">
        <f t="shared" si="11"/>
        <v>0</v>
      </c>
      <c r="DA27" s="279">
        <f t="shared" si="8"/>
        <v>0</v>
      </c>
      <c r="DB27" s="280"/>
    </row>
    <row r="28" spans="1:106" s="281" customFormat="1" ht="22.5" customHeight="1" x14ac:dyDescent="0.2">
      <c r="A28" s="270">
        <v>15</v>
      </c>
      <c r="B28" s="271" t="s">
        <v>41</v>
      </c>
      <c r="C28" s="272" t="s">
        <v>70</v>
      </c>
      <c r="D28" s="272" t="s">
        <v>70</v>
      </c>
      <c r="E28" s="272" t="s">
        <v>509</v>
      </c>
      <c r="F28" s="272">
        <f t="shared" si="12"/>
        <v>2</v>
      </c>
      <c r="G28" s="270">
        <f t="shared" si="13"/>
        <v>2</v>
      </c>
      <c r="H28" s="270"/>
      <c r="I28" s="270">
        <v>2</v>
      </c>
      <c r="J28" s="270"/>
      <c r="K28" s="272">
        <f t="shared" si="14"/>
        <v>0</v>
      </c>
      <c r="L28" s="270"/>
      <c r="M28" s="270"/>
      <c r="N28" s="272">
        <f t="shared" si="37"/>
        <v>2</v>
      </c>
      <c r="O28" s="270">
        <f t="shared" si="15"/>
        <v>2</v>
      </c>
      <c r="P28" s="270"/>
      <c r="Q28" s="272">
        <v>2</v>
      </c>
      <c r="R28" s="270"/>
      <c r="S28" s="272" t="e">
        <f>T28+#REF!</f>
        <v>#REF!</v>
      </c>
      <c r="T28" s="270"/>
      <c r="U28" s="273">
        <f t="shared" si="31"/>
        <v>2</v>
      </c>
      <c r="V28" s="274">
        <f t="shared" si="16"/>
        <v>2</v>
      </c>
      <c r="W28" s="274"/>
      <c r="X28" s="274">
        <v>2</v>
      </c>
      <c r="Y28" s="274">
        <v>0</v>
      </c>
      <c r="Z28" s="274"/>
      <c r="AA28" s="274"/>
      <c r="AB28" s="274"/>
      <c r="AC28" s="275">
        <f t="shared" si="17"/>
        <v>2</v>
      </c>
      <c r="AD28" s="275">
        <f t="shared" si="18"/>
        <v>2</v>
      </c>
      <c r="AE28" s="274">
        <f t="shared" si="19"/>
        <v>0</v>
      </c>
      <c r="AF28" s="274">
        <f t="shared" si="19"/>
        <v>0</v>
      </c>
      <c r="AG28" s="274">
        <f t="shared" si="19"/>
        <v>0</v>
      </c>
      <c r="AH28" s="274">
        <f t="shared" si="19"/>
        <v>0</v>
      </c>
      <c r="AI28" s="275">
        <f t="shared" si="20"/>
        <v>2</v>
      </c>
      <c r="AJ28" s="275">
        <f t="shared" si="21"/>
        <v>2</v>
      </c>
      <c r="AK28" s="274">
        <f t="shared" si="22"/>
        <v>0</v>
      </c>
      <c r="AL28" s="275">
        <f t="shared" si="23"/>
        <v>0</v>
      </c>
      <c r="AM28" s="275">
        <v>0</v>
      </c>
      <c r="AN28" s="275">
        <v>0</v>
      </c>
      <c r="AO28" s="276"/>
      <c r="AP28" s="275">
        <f t="shared" si="24"/>
        <v>0</v>
      </c>
      <c r="AQ28" s="275"/>
      <c r="AR28" s="275">
        <f t="shared" si="25"/>
        <v>0</v>
      </c>
      <c r="AS28" s="274">
        <f t="shared" si="1"/>
        <v>0</v>
      </c>
      <c r="AT28" s="274">
        <f t="shared" ref="AT28:AW45" si="38">V28-G28</f>
        <v>0</v>
      </c>
      <c r="AU28" s="274">
        <f t="shared" si="38"/>
        <v>0</v>
      </c>
      <c r="AV28" s="274">
        <f t="shared" si="38"/>
        <v>0</v>
      </c>
      <c r="AW28" s="274">
        <f t="shared" si="38"/>
        <v>0</v>
      </c>
      <c r="AX28" s="273">
        <f t="shared" si="3"/>
        <v>0</v>
      </c>
      <c r="AY28" s="274">
        <f t="shared" si="4"/>
        <v>0</v>
      </c>
      <c r="AZ28" s="274">
        <f t="shared" si="4"/>
        <v>0</v>
      </c>
      <c r="BA28" s="277"/>
      <c r="BB28" s="274">
        <f t="shared" si="32"/>
        <v>2</v>
      </c>
      <c r="BC28" s="274">
        <v>2</v>
      </c>
      <c r="BD28" s="274">
        <v>0</v>
      </c>
      <c r="BE28" s="274"/>
      <c r="BF28" s="274"/>
      <c r="BG28" s="274"/>
      <c r="BH28" s="274">
        <f t="shared" si="26"/>
        <v>2</v>
      </c>
      <c r="BI28" s="274">
        <v>2</v>
      </c>
      <c r="BJ28" s="274">
        <v>0</v>
      </c>
      <c r="BK28" s="274"/>
      <c r="BL28" s="274"/>
      <c r="BM28" s="274"/>
      <c r="BN28" s="274">
        <f t="shared" si="27"/>
        <v>0</v>
      </c>
      <c r="BO28" s="274"/>
      <c r="BP28" s="274"/>
      <c r="BQ28" s="278">
        <f t="shared" si="33"/>
        <v>2</v>
      </c>
      <c r="BR28" s="278">
        <v>0</v>
      </c>
      <c r="BS28" s="278">
        <v>2</v>
      </c>
      <c r="BT28" s="278">
        <v>0</v>
      </c>
      <c r="BU28" s="278"/>
      <c r="BV28" s="278"/>
      <c r="BW28" s="278"/>
      <c r="BX28" s="278">
        <f t="shared" si="34"/>
        <v>2</v>
      </c>
      <c r="BY28" s="278">
        <v>0</v>
      </c>
      <c r="BZ28" s="278">
        <v>2</v>
      </c>
      <c r="CA28" s="278">
        <v>0</v>
      </c>
      <c r="CB28" s="278">
        <f t="shared" si="28"/>
        <v>0</v>
      </c>
      <c r="CC28" s="278"/>
      <c r="CD28" s="278"/>
      <c r="CE28" s="278">
        <f t="shared" si="35"/>
        <v>2</v>
      </c>
      <c r="CF28" s="278">
        <v>0</v>
      </c>
      <c r="CG28" s="278">
        <v>2</v>
      </c>
      <c r="CH28" s="278">
        <v>0</v>
      </c>
      <c r="CI28" s="278"/>
      <c r="CJ28" s="278"/>
      <c r="CK28" s="278"/>
      <c r="CL28" s="278">
        <f t="shared" si="36"/>
        <v>2</v>
      </c>
      <c r="CM28" s="278">
        <v>0</v>
      </c>
      <c r="CN28" s="278">
        <v>2</v>
      </c>
      <c r="CO28" s="278">
        <v>0</v>
      </c>
      <c r="CP28" s="278"/>
      <c r="CQ28" s="278"/>
      <c r="CR28" s="278"/>
      <c r="CS28" s="278">
        <f t="shared" si="29"/>
        <v>2</v>
      </c>
      <c r="CT28" s="278">
        <v>0</v>
      </c>
      <c r="CU28" s="278">
        <v>2</v>
      </c>
      <c r="CV28" s="278">
        <v>0</v>
      </c>
      <c r="CW28" s="278"/>
      <c r="CX28" s="278"/>
      <c r="CY28" s="278"/>
      <c r="CZ28" s="279">
        <f t="shared" si="11"/>
        <v>0</v>
      </c>
      <c r="DA28" s="279">
        <f t="shared" si="8"/>
        <v>0</v>
      </c>
      <c r="DB28" s="280"/>
    </row>
    <row r="29" spans="1:106" s="282" customFormat="1" ht="24" customHeight="1" x14ac:dyDescent="0.25">
      <c r="A29" s="270">
        <v>16</v>
      </c>
      <c r="B29" s="271" t="s">
        <v>42</v>
      </c>
      <c r="C29" s="272" t="s">
        <v>70</v>
      </c>
      <c r="D29" s="272" t="s">
        <v>70</v>
      </c>
      <c r="E29" s="272" t="s">
        <v>509</v>
      </c>
      <c r="F29" s="272">
        <f t="shared" si="12"/>
        <v>2</v>
      </c>
      <c r="G29" s="270">
        <f t="shared" si="13"/>
        <v>2</v>
      </c>
      <c r="H29" s="270"/>
      <c r="I29" s="270">
        <v>2</v>
      </c>
      <c r="J29" s="270"/>
      <c r="K29" s="272">
        <f t="shared" si="14"/>
        <v>0</v>
      </c>
      <c r="L29" s="270"/>
      <c r="M29" s="270"/>
      <c r="N29" s="272">
        <f t="shared" si="37"/>
        <v>2</v>
      </c>
      <c r="O29" s="270">
        <f t="shared" si="15"/>
        <v>2</v>
      </c>
      <c r="P29" s="270"/>
      <c r="Q29" s="272">
        <v>2</v>
      </c>
      <c r="R29" s="270"/>
      <c r="S29" s="272" t="e">
        <f>T29+#REF!</f>
        <v>#REF!</v>
      </c>
      <c r="T29" s="270"/>
      <c r="U29" s="273">
        <f t="shared" si="31"/>
        <v>2</v>
      </c>
      <c r="V29" s="274">
        <f t="shared" si="16"/>
        <v>2</v>
      </c>
      <c r="W29" s="274"/>
      <c r="X29" s="274">
        <v>2</v>
      </c>
      <c r="Y29" s="274">
        <v>0</v>
      </c>
      <c r="Z29" s="274"/>
      <c r="AA29" s="274"/>
      <c r="AB29" s="274"/>
      <c r="AC29" s="275">
        <f t="shared" si="17"/>
        <v>2</v>
      </c>
      <c r="AD29" s="275">
        <f t="shared" si="18"/>
        <v>2</v>
      </c>
      <c r="AE29" s="274">
        <f t="shared" si="19"/>
        <v>0</v>
      </c>
      <c r="AF29" s="274">
        <f t="shared" si="19"/>
        <v>0</v>
      </c>
      <c r="AG29" s="274">
        <f t="shared" si="19"/>
        <v>0</v>
      </c>
      <c r="AH29" s="274">
        <f t="shared" si="19"/>
        <v>0</v>
      </c>
      <c r="AI29" s="275">
        <f t="shared" si="20"/>
        <v>2</v>
      </c>
      <c r="AJ29" s="275">
        <f t="shared" si="21"/>
        <v>2</v>
      </c>
      <c r="AK29" s="274">
        <f t="shared" si="22"/>
        <v>0</v>
      </c>
      <c r="AL29" s="275">
        <f t="shared" si="23"/>
        <v>0</v>
      </c>
      <c r="AM29" s="275">
        <v>0</v>
      </c>
      <c r="AN29" s="275">
        <v>0</v>
      </c>
      <c r="AO29" s="276"/>
      <c r="AP29" s="275">
        <f t="shared" si="24"/>
        <v>0</v>
      </c>
      <c r="AQ29" s="275"/>
      <c r="AR29" s="275">
        <f t="shared" si="25"/>
        <v>0</v>
      </c>
      <c r="AS29" s="274">
        <f t="shared" si="1"/>
        <v>0</v>
      </c>
      <c r="AT29" s="274">
        <f t="shared" si="38"/>
        <v>0</v>
      </c>
      <c r="AU29" s="274">
        <f t="shared" si="38"/>
        <v>0</v>
      </c>
      <c r="AV29" s="274">
        <f t="shared" si="38"/>
        <v>0</v>
      </c>
      <c r="AW29" s="274">
        <f t="shared" si="38"/>
        <v>0</v>
      </c>
      <c r="AX29" s="273">
        <f t="shared" si="3"/>
        <v>0</v>
      </c>
      <c r="AY29" s="274">
        <f t="shared" si="4"/>
        <v>0</v>
      </c>
      <c r="AZ29" s="274">
        <f t="shared" si="4"/>
        <v>0</v>
      </c>
      <c r="BA29" s="277"/>
      <c r="BB29" s="274">
        <f t="shared" si="32"/>
        <v>2</v>
      </c>
      <c r="BC29" s="274">
        <v>2</v>
      </c>
      <c r="BD29" s="274">
        <v>0</v>
      </c>
      <c r="BE29" s="274"/>
      <c r="BF29" s="274"/>
      <c r="BG29" s="274"/>
      <c r="BH29" s="274">
        <f t="shared" si="26"/>
        <v>2</v>
      </c>
      <c r="BI29" s="274">
        <v>2</v>
      </c>
      <c r="BJ29" s="274">
        <v>0</v>
      </c>
      <c r="BK29" s="274"/>
      <c r="BL29" s="274"/>
      <c r="BM29" s="274"/>
      <c r="BN29" s="274">
        <f t="shared" si="27"/>
        <v>0</v>
      </c>
      <c r="BO29" s="274"/>
      <c r="BP29" s="274"/>
      <c r="BQ29" s="278">
        <f t="shared" si="33"/>
        <v>2</v>
      </c>
      <c r="BR29" s="278">
        <v>0</v>
      </c>
      <c r="BS29" s="278">
        <v>2</v>
      </c>
      <c r="BT29" s="278">
        <v>0</v>
      </c>
      <c r="BU29" s="278"/>
      <c r="BV29" s="278"/>
      <c r="BW29" s="278"/>
      <c r="BX29" s="278">
        <f t="shared" si="34"/>
        <v>2</v>
      </c>
      <c r="BY29" s="278">
        <v>0</v>
      </c>
      <c r="BZ29" s="278">
        <v>2</v>
      </c>
      <c r="CA29" s="278">
        <v>0</v>
      </c>
      <c r="CB29" s="278">
        <f t="shared" si="28"/>
        <v>0</v>
      </c>
      <c r="CC29" s="278"/>
      <c r="CD29" s="278"/>
      <c r="CE29" s="278">
        <f t="shared" si="35"/>
        <v>2</v>
      </c>
      <c r="CF29" s="278">
        <v>0</v>
      </c>
      <c r="CG29" s="278">
        <v>2</v>
      </c>
      <c r="CH29" s="278">
        <v>0</v>
      </c>
      <c r="CI29" s="278"/>
      <c r="CJ29" s="278"/>
      <c r="CK29" s="278"/>
      <c r="CL29" s="278">
        <f t="shared" si="36"/>
        <v>2</v>
      </c>
      <c r="CM29" s="278">
        <v>0</v>
      </c>
      <c r="CN29" s="278">
        <v>2</v>
      </c>
      <c r="CO29" s="278">
        <v>0</v>
      </c>
      <c r="CP29" s="278"/>
      <c r="CQ29" s="278"/>
      <c r="CR29" s="278"/>
      <c r="CS29" s="278">
        <f t="shared" si="29"/>
        <v>2</v>
      </c>
      <c r="CT29" s="278">
        <v>0</v>
      </c>
      <c r="CU29" s="278">
        <v>2</v>
      </c>
      <c r="CV29" s="278">
        <v>0</v>
      </c>
      <c r="CW29" s="278"/>
      <c r="CX29" s="278"/>
      <c r="CY29" s="278"/>
      <c r="CZ29" s="279">
        <f t="shared" si="11"/>
        <v>0</v>
      </c>
      <c r="DA29" s="279">
        <f t="shared" si="8"/>
        <v>0</v>
      </c>
      <c r="DB29" s="280"/>
    </row>
    <row r="30" spans="1:106" s="281" customFormat="1" ht="24" customHeight="1" x14ac:dyDescent="0.2">
      <c r="A30" s="283" t="s">
        <v>2</v>
      </c>
      <c r="B30" s="284" t="s">
        <v>24</v>
      </c>
      <c r="C30" s="285"/>
      <c r="D30" s="285"/>
      <c r="E30" s="285"/>
      <c r="F30" s="285"/>
      <c r="G30" s="283"/>
      <c r="H30" s="283"/>
      <c r="I30" s="283"/>
      <c r="J30" s="283"/>
      <c r="K30" s="285"/>
      <c r="L30" s="283"/>
      <c r="M30" s="283"/>
      <c r="N30" s="285"/>
      <c r="O30" s="283"/>
      <c r="P30" s="283"/>
      <c r="Q30" s="285"/>
      <c r="R30" s="283"/>
      <c r="S30" s="285"/>
      <c r="T30" s="283"/>
      <c r="U30" s="286"/>
      <c r="V30" s="287"/>
      <c r="W30" s="287"/>
      <c r="X30" s="287"/>
      <c r="Y30" s="287"/>
      <c r="Z30" s="287"/>
      <c r="AA30" s="287"/>
      <c r="AB30" s="287"/>
      <c r="AC30" s="288"/>
      <c r="AD30" s="288"/>
      <c r="AE30" s="287"/>
      <c r="AF30" s="287"/>
      <c r="AG30" s="287"/>
      <c r="AH30" s="287"/>
      <c r="AI30" s="288"/>
      <c r="AJ30" s="288"/>
      <c r="AK30" s="287"/>
      <c r="AL30" s="288"/>
      <c r="AM30" s="288"/>
      <c r="AN30" s="288"/>
      <c r="AO30" s="289"/>
      <c r="AP30" s="288"/>
      <c r="AQ30" s="288"/>
      <c r="AR30" s="288"/>
      <c r="AS30" s="287"/>
      <c r="AT30" s="287"/>
      <c r="AU30" s="287"/>
      <c r="AV30" s="287"/>
      <c r="AW30" s="287"/>
      <c r="AX30" s="286"/>
      <c r="AY30" s="287"/>
      <c r="AZ30" s="287"/>
      <c r="BA30" s="290"/>
      <c r="BB30" s="287"/>
      <c r="BC30" s="287"/>
      <c r="BD30" s="287"/>
      <c r="BE30" s="287"/>
      <c r="BF30" s="287"/>
      <c r="BG30" s="287"/>
      <c r="BH30" s="287"/>
      <c r="BI30" s="287"/>
      <c r="BJ30" s="287"/>
      <c r="BK30" s="287"/>
      <c r="BL30" s="287"/>
      <c r="BM30" s="287"/>
      <c r="BN30" s="287"/>
      <c r="BO30" s="287"/>
      <c r="BP30" s="287"/>
      <c r="BQ30" s="279">
        <f t="shared" ref="BQ30:CH30" si="39">SUM(BQ31:BQ69)</f>
        <v>65</v>
      </c>
      <c r="BR30" s="279">
        <f t="shared" si="39"/>
        <v>61</v>
      </c>
      <c r="BS30" s="279">
        <f t="shared" si="39"/>
        <v>4</v>
      </c>
      <c r="BT30" s="279">
        <f t="shared" si="39"/>
        <v>0</v>
      </c>
      <c r="BU30" s="279">
        <f t="shared" si="39"/>
        <v>0</v>
      </c>
      <c r="BV30" s="279">
        <f t="shared" si="39"/>
        <v>0</v>
      </c>
      <c r="BW30" s="279">
        <f t="shared" si="39"/>
        <v>0</v>
      </c>
      <c r="BX30" s="279">
        <f t="shared" si="39"/>
        <v>44</v>
      </c>
      <c r="BY30" s="279">
        <f t="shared" si="39"/>
        <v>39</v>
      </c>
      <c r="BZ30" s="279">
        <f t="shared" si="39"/>
        <v>5</v>
      </c>
      <c r="CA30" s="279">
        <f t="shared" si="39"/>
        <v>0</v>
      </c>
      <c r="CB30" s="279">
        <f t="shared" si="39"/>
        <v>0</v>
      </c>
      <c r="CC30" s="279">
        <f t="shared" si="39"/>
        <v>0</v>
      </c>
      <c r="CD30" s="279">
        <f t="shared" si="39"/>
        <v>0</v>
      </c>
      <c r="CE30" s="279">
        <f t="shared" si="39"/>
        <v>65</v>
      </c>
      <c r="CF30" s="279">
        <f t="shared" si="39"/>
        <v>38</v>
      </c>
      <c r="CG30" s="279">
        <f t="shared" si="39"/>
        <v>27</v>
      </c>
      <c r="CH30" s="279">
        <f t="shared" si="39"/>
        <v>0</v>
      </c>
      <c r="CI30" s="279"/>
      <c r="CJ30" s="279"/>
      <c r="CK30" s="279"/>
      <c r="CL30" s="279">
        <f>SUM(CL31:CL69)</f>
        <v>50</v>
      </c>
      <c r="CM30" s="279">
        <f>SUM(CM31:CM69)</f>
        <v>32</v>
      </c>
      <c r="CN30" s="279">
        <f>SUM(CN31:CN69)</f>
        <v>18</v>
      </c>
      <c r="CO30" s="279">
        <f>SUM(CO31:CO69)</f>
        <v>0</v>
      </c>
      <c r="CP30" s="279"/>
      <c r="CQ30" s="279">
        <f t="shared" ref="CQ30:CV30" si="40">SUM(CQ31:CQ69)</f>
        <v>0</v>
      </c>
      <c r="CR30" s="279">
        <f t="shared" si="40"/>
        <v>0</v>
      </c>
      <c r="CS30" s="279">
        <f t="shared" si="40"/>
        <v>65</v>
      </c>
      <c r="CT30" s="279">
        <f t="shared" si="40"/>
        <v>38</v>
      </c>
      <c r="CU30" s="279">
        <f t="shared" si="40"/>
        <v>27</v>
      </c>
      <c r="CV30" s="279">
        <f t="shared" si="40"/>
        <v>0</v>
      </c>
      <c r="CW30" s="279"/>
      <c r="CX30" s="279"/>
      <c r="CY30" s="279"/>
      <c r="CZ30" s="279">
        <f t="shared" si="11"/>
        <v>0</v>
      </c>
      <c r="DA30" s="279">
        <f t="shared" si="8"/>
        <v>0</v>
      </c>
      <c r="DB30" s="291"/>
    </row>
    <row r="31" spans="1:106" s="281" customFormat="1" ht="24" customHeight="1" x14ac:dyDescent="0.2">
      <c r="A31" s="270">
        <v>1</v>
      </c>
      <c r="B31" s="271" t="s">
        <v>712</v>
      </c>
      <c r="C31" s="272" t="s">
        <v>70</v>
      </c>
      <c r="D31" s="272" t="s">
        <v>713</v>
      </c>
      <c r="E31" s="272" t="s">
        <v>509</v>
      </c>
      <c r="F31" s="272">
        <f t="shared" si="12"/>
        <v>3</v>
      </c>
      <c r="G31" s="270">
        <f t="shared" si="13"/>
        <v>3</v>
      </c>
      <c r="H31" s="270"/>
      <c r="I31" s="270">
        <v>3</v>
      </c>
      <c r="J31" s="270"/>
      <c r="K31" s="272">
        <f t="shared" si="14"/>
        <v>0</v>
      </c>
      <c r="L31" s="270"/>
      <c r="M31" s="270"/>
      <c r="N31" s="272">
        <f t="shared" si="37"/>
        <v>3</v>
      </c>
      <c r="O31" s="270">
        <f t="shared" si="15"/>
        <v>3</v>
      </c>
      <c r="P31" s="270"/>
      <c r="Q31" s="272">
        <v>3</v>
      </c>
      <c r="R31" s="270"/>
      <c r="S31" s="272" t="e">
        <f>T31+#REF!</f>
        <v>#REF!</v>
      </c>
      <c r="T31" s="270"/>
      <c r="U31" s="273">
        <f t="shared" si="31"/>
        <v>3</v>
      </c>
      <c r="V31" s="274">
        <f t="shared" si="16"/>
        <v>3</v>
      </c>
      <c r="W31" s="274"/>
      <c r="X31" s="274">
        <v>3</v>
      </c>
      <c r="Y31" s="274">
        <v>0</v>
      </c>
      <c r="Z31" s="274"/>
      <c r="AA31" s="274"/>
      <c r="AB31" s="274"/>
      <c r="AC31" s="275">
        <f t="shared" si="17"/>
        <v>3</v>
      </c>
      <c r="AD31" s="275">
        <f t="shared" si="18"/>
        <v>3</v>
      </c>
      <c r="AE31" s="274">
        <f t="shared" si="19"/>
        <v>0</v>
      </c>
      <c r="AF31" s="274">
        <f t="shared" si="19"/>
        <v>0</v>
      </c>
      <c r="AG31" s="274">
        <f t="shared" si="19"/>
        <v>0</v>
      </c>
      <c r="AH31" s="274">
        <f t="shared" si="19"/>
        <v>0</v>
      </c>
      <c r="AI31" s="275">
        <f t="shared" si="20"/>
        <v>3</v>
      </c>
      <c r="AJ31" s="275">
        <f t="shared" si="21"/>
        <v>3</v>
      </c>
      <c r="AK31" s="274">
        <f t="shared" si="22"/>
        <v>0</v>
      </c>
      <c r="AL31" s="275">
        <f t="shared" si="23"/>
        <v>0</v>
      </c>
      <c r="AM31" s="275">
        <v>0</v>
      </c>
      <c r="AN31" s="275">
        <v>0</v>
      </c>
      <c r="AO31" s="276"/>
      <c r="AP31" s="275">
        <f t="shared" si="24"/>
        <v>0</v>
      </c>
      <c r="AQ31" s="275"/>
      <c r="AR31" s="275">
        <f t="shared" si="25"/>
        <v>0</v>
      </c>
      <c r="AS31" s="274">
        <f t="shared" si="1"/>
        <v>0</v>
      </c>
      <c r="AT31" s="274">
        <f t="shared" si="38"/>
        <v>0</v>
      </c>
      <c r="AU31" s="274">
        <f t="shared" si="38"/>
        <v>0</v>
      </c>
      <c r="AV31" s="274">
        <f t="shared" si="38"/>
        <v>0</v>
      </c>
      <c r="AW31" s="274">
        <f t="shared" si="38"/>
        <v>0</v>
      </c>
      <c r="AX31" s="273">
        <f t="shared" si="3"/>
        <v>0</v>
      </c>
      <c r="AY31" s="274">
        <f t="shared" si="4"/>
        <v>0</v>
      </c>
      <c r="AZ31" s="274">
        <f t="shared" si="4"/>
        <v>0</v>
      </c>
      <c r="BA31" s="277"/>
      <c r="BB31" s="274">
        <f t="shared" si="32"/>
        <v>3</v>
      </c>
      <c r="BC31" s="274">
        <v>3</v>
      </c>
      <c r="BD31" s="274">
        <v>0</v>
      </c>
      <c r="BE31" s="274"/>
      <c r="BF31" s="274"/>
      <c r="BG31" s="274"/>
      <c r="BH31" s="274">
        <f t="shared" si="26"/>
        <v>3</v>
      </c>
      <c r="BI31" s="274">
        <v>3</v>
      </c>
      <c r="BJ31" s="274">
        <v>0</v>
      </c>
      <c r="BK31" s="274"/>
      <c r="BL31" s="274"/>
      <c r="BM31" s="274"/>
      <c r="BN31" s="274">
        <f t="shared" si="27"/>
        <v>0</v>
      </c>
      <c r="BO31" s="274"/>
      <c r="BP31" s="274"/>
      <c r="BQ31" s="278">
        <f t="shared" si="33"/>
        <v>2</v>
      </c>
      <c r="BR31" s="278">
        <v>2</v>
      </c>
      <c r="BS31" s="278">
        <v>0</v>
      </c>
      <c r="BT31" s="278">
        <v>0</v>
      </c>
      <c r="BU31" s="278"/>
      <c r="BV31" s="278"/>
      <c r="BW31" s="278"/>
      <c r="BX31" s="278">
        <f t="shared" si="34"/>
        <v>2</v>
      </c>
      <c r="BY31" s="278">
        <v>2</v>
      </c>
      <c r="BZ31" s="278">
        <v>0</v>
      </c>
      <c r="CA31" s="278">
        <v>0</v>
      </c>
      <c r="CB31" s="278">
        <f t="shared" si="28"/>
        <v>0</v>
      </c>
      <c r="CC31" s="278"/>
      <c r="CD31" s="278"/>
      <c r="CE31" s="278">
        <f t="shared" si="35"/>
        <v>2</v>
      </c>
      <c r="CF31" s="278">
        <v>2</v>
      </c>
      <c r="CG31" s="278">
        <v>0</v>
      </c>
      <c r="CH31" s="278">
        <v>0</v>
      </c>
      <c r="CI31" s="278"/>
      <c r="CJ31" s="278"/>
      <c r="CK31" s="278"/>
      <c r="CL31" s="278">
        <f t="shared" ref="CL31:CL69" si="41">CM31+CN31+CO31</f>
        <v>1</v>
      </c>
      <c r="CM31" s="278">
        <v>1</v>
      </c>
      <c r="CN31" s="278">
        <v>0</v>
      </c>
      <c r="CO31" s="278">
        <v>0</v>
      </c>
      <c r="CP31" s="278"/>
      <c r="CQ31" s="278"/>
      <c r="CR31" s="278"/>
      <c r="CS31" s="278">
        <f t="shared" ref="CS31:CS69" si="42">CT31+CU31+CV31</f>
        <v>2</v>
      </c>
      <c r="CT31" s="278">
        <v>2</v>
      </c>
      <c r="CU31" s="278">
        <v>0</v>
      </c>
      <c r="CV31" s="278">
        <v>0</v>
      </c>
      <c r="CW31" s="278"/>
      <c r="CX31" s="278"/>
      <c r="CY31" s="278"/>
      <c r="CZ31" s="279">
        <f t="shared" si="11"/>
        <v>0</v>
      </c>
      <c r="DA31" s="279">
        <f t="shared" si="8"/>
        <v>0</v>
      </c>
      <c r="DB31" s="27"/>
    </row>
    <row r="32" spans="1:106" s="281" customFormat="1" ht="24" customHeight="1" x14ac:dyDescent="0.2">
      <c r="A32" s="270">
        <v>2</v>
      </c>
      <c r="B32" s="271" t="s">
        <v>714</v>
      </c>
      <c r="C32" s="272"/>
      <c r="D32" s="272"/>
      <c r="E32" s="272"/>
      <c r="F32" s="272"/>
      <c r="G32" s="270"/>
      <c r="H32" s="270"/>
      <c r="I32" s="270"/>
      <c r="J32" s="270"/>
      <c r="K32" s="272"/>
      <c r="L32" s="270"/>
      <c r="M32" s="270"/>
      <c r="N32" s="272"/>
      <c r="O32" s="270"/>
      <c r="P32" s="270"/>
      <c r="Q32" s="272"/>
      <c r="R32" s="270"/>
      <c r="S32" s="272"/>
      <c r="T32" s="270"/>
      <c r="U32" s="273">
        <f t="shared" si="31"/>
        <v>0</v>
      </c>
      <c r="V32" s="274">
        <v>0</v>
      </c>
      <c r="W32" s="274"/>
      <c r="X32" s="274"/>
      <c r="Y32" s="274">
        <v>0</v>
      </c>
      <c r="Z32" s="274"/>
      <c r="AA32" s="274"/>
      <c r="AB32" s="274"/>
      <c r="AC32" s="275"/>
      <c r="AD32" s="275"/>
      <c r="AE32" s="274">
        <f t="shared" si="19"/>
        <v>0</v>
      </c>
      <c r="AF32" s="274"/>
      <c r="AG32" s="274"/>
      <c r="AH32" s="274"/>
      <c r="AI32" s="275"/>
      <c r="AJ32" s="275"/>
      <c r="AK32" s="274">
        <f t="shared" si="22"/>
        <v>0</v>
      </c>
      <c r="AL32" s="275"/>
      <c r="AM32" s="275"/>
      <c r="AN32" s="275"/>
      <c r="AO32" s="276"/>
      <c r="AP32" s="275"/>
      <c r="AQ32" s="275"/>
      <c r="AR32" s="275"/>
      <c r="AS32" s="274"/>
      <c r="AT32" s="274"/>
      <c r="AU32" s="274"/>
      <c r="AV32" s="274"/>
      <c r="AW32" s="274">
        <f t="shared" si="38"/>
        <v>0</v>
      </c>
      <c r="AX32" s="273"/>
      <c r="AY32" s="274"/>
      <c r="AZ32" s="274"/>
      <c r="BA32" s="277"/>
      <c r="BB32" s="274">
        <f t="shared" si="32"/>
        <v>0</v>
      </c>
      <c r="BC32" s="274">
        <v>0</v>
      </c>
      <c r="BD32" s="274">
        <v>0</v>
      </c>
      <c r="BE32" s="274"/>
      <c r="BF32" s="274"/>
      <c r="BG32" s="274"/>
      <c r="BH32" s="274">
        <f t="shared" si="26"/>
        <v>0</v>
      </c>
      <c r="BI32" s="274">
        <v>0</v>
      </c>
      <c r="BJ32" s="274">
        <v>0</v>
      </c>
      <c r="BK32" s="274"/>
      <c r="BL32" s="274"/>
      <c r="BM32" s="274"/>
      <c r="BN32" s="274"/>
      <c r="BO32" s="274"/>
      <c r="BP32" s="274"/>
      <c r="BQ32" s="278">
        <f t="shared" si="33"/>
        <v>2</v>
      </c>
      <c r="BR32" s="278">
        <v>1</v>
      </c>
      <c r="BS32" s="278">
        <v>1</v>
      </c>
      <c r="BT32" s="278">
        <v>0</v>
      </c>
      <c r="BU32" s="278"/>
      <c r="BV32" s="278"/>
      <c r="BW32" s="278"/>
      <c r="BX32" s="278">
        <f t="shared" si="34"/>
        <v>2</v>
      </c>
      <c r="BY32" s="278">
        <v>1</v>
      </c>
      <c r="BZ32" s="278">
        <v>1</v>
      </c>
      <c r="CA32" s="278">
        <v>0</v>
      </c>
      <c r="CB32" s="278">
        <f t="shared" si="28"/>
        <v>0</v>
      </c>
      <c r="CC32" s="278"/>
      <c r="CD32" s="278"/>
      <c r="CE32" s="278">
        <f t="shared" si="35"/>
        <v>2</v>
      </c>
      <c r="CF32" s="278">
        <v>1</v>
      </c>
      <c r="CG32" s="278">
        <v>1</v>
      </c>
      <c r="CH32" s="278">
        <v>0</v>
      </c>
      <c r="CI32" s="278"/>
      <c r="CJ32" s="278"/>
      <c r="CK32" s="278"/>
      <c r="CL32" s="278">
        <f t="shared" si="41"/>
        <v>2</v>
      </c>
      <c r="CM32" s="278">
        <v>1</v>
      </c>
      <c r="CN32" s="278">
        <v>1</v>
      </c>
      <c r="CO32" s="278">
        <v>0</v>
      </c>
      <c r="CP32" s="278"/>
      <c r="CQ32" s="278"/>
      <c r="CR32" s="278"/>
      <c r="CS32" s="278">
        <f t="shared" si="42"/>
        <v>2</v>
      </c>
      <c r="CT32" s="278">
        <v>1</v>
      </c>
      <c r="CU32" s="278">
        <v>1</v>
      </c>
      <c r="CV32" s="278">
        <v>0</v>
      </c>
      <c r="CW32" s="278"/>
      <c r="CX32" s="278"/>
      <c r="CY32" s="278"/>
      <c r="CZ32" s="279">
        <f t="shared" si="11"/>
        <v>0</v>
      </c>
      <c r="DA32" s="279">
        <f t="shared" si="8"/>
        <v>0</v>
      </c>
      <c r="DB32" s="27"/>
    </row>
    <row r="33" spans="1:106" s="292" customFormat="1" ht="24" customHeight="1" x14ac:dyDescent="0.2">
      <c r="A33" s="270">
        <v>3</v>
      </c>
      <c r="B33" s="271" t="s">
        <v>715</v>
      </c>
      <c r="C33" s="272" t="s">
        <v>70</v>
      </c>
      <c r="D33" s="272" t="s">
        <v>716</v>
      </c>
      <c r="E33" s="272" t="s">
        <v>509</v>
      </c>
      <c r="F33" s="272">
        <f t="shared" si="12"/>
        <v>2</v>
      </c>
      <c r="G33" s="270">
        <f t="shared" si="13"/>
        <v>2</v>
      </c>
      <c r="H33" s="270"/>
      <c r="I33" s="270">
        <v>2</v>
      </c>
      <c r="J33" s="270"/>
      <c r="K33" s="272">
        <f t="shared" si="14"/>
        <v>0</v>
      </c>
      <c r="L33" s="270"/>
      <c r="M33" s="270"/>
      <c r="N33" s="272">
        <f t="shared" si="37"/>
        <v>2</v>
      </c>
      <c r="O33" s="270">
        <f t="shared" si="15"/>
        <v>2</v>
      </c>
      <c r="P33" s="270"/>
      <c r="Q33" s="272">
        <v>2</v>
      </c>
      <c r="R33" s="270"/>
      <c r="S33" s="272" t="e">
        <f>T33+#REF!</f>
        <v>#REF!</v>
      </c>
      <c r="T33" s="270"/>
      <c r="U33" s="273">
        <f t="shared" si="31"/>
        <v>2</v>
      </c>
      <c r="V33" s="274">
        <f t="shared" si="16"/>
        <v>2</v>
      </c>
      <c r="W33" s="274"/>
      <c r="X33" s="274">
        <v>2</v>
      </c>
      <c r="Y33" s="274">
        <v>0</v>
      </c>
      <c r="Z33" s="274"/>
      <c r="AA33" s="274"/>
      <c r="AB33" s="274"/>
      <c r="AC33" s="275">
        <f t="shared" si="17"/>
        <v>2</v>
      </c>
      <c r="AD33" s="275">
        <f t="shared" si="18"/>
        <v>2</v>
      </c>
      <c r="AE33" s="274">
        <f t="shared" si="19"/>
        <v>0</v>
      </c>
      <c r="AF33" s="274">
        <f t="shared" si="19"/>
        <v>0</v>
      </c>
      <c r="AG33" s="274">
        <f t="shared" si="19"/>
        <v>0</v>
      </c>
      <c r="AH33" s="274">
        <f t="shared" si="19"/>
        <v>0</v>
      </c>
      <c r="AI33" s="275">
        <f t="shared" si="20"/>
        <v>2</v>
      </c>
      <c r="AJ33" s="275">
        <f t="shared" si="21"/>
        <v>2</v>
      </c>
      <c r="AK33" s="274">
        <f t="shared" si="22"/>
        <v>0</v>
      </c>
      <c r="AL33" s="275">
        <f t="shared" ref="AL33:AL44" si="43">AD33-O33</f>
        <v>0</v>
      </c>
      <c r="AM33" s="275">
        <v>0</v>
      </c>
      <c r="AN33" s="275">
        <v>0</v>
      </c>
      <c r="AO33" s="276"/>
      <c r="AP33" s="275">
        <f t="shared" ref="AP33:AP44" si="44">AD33-O33</f>
        <v>0</v>
      </c>
      <c r="AQ33" s="275"/>
      <c r="AR33" s="275">
        <f t="shared" ref="AR33:AR44" si="45">AJ33-O33</f>
        <v>0</v>
      </c>
      <c r="AS33" s="274">
        <f t="shared" si="1"/>
        <v>0</v>
      </c>
      <c r="AT33" s="274">
        <f t="shared" ref="AT33:AV44" si="46">V33-G33</f>
        <v>0</v>
      </c>
      <c r="AU33" s="274">
        <f t="shared" si="46"/>
        <v>0</v>
      </c>
      <c r="AV33" s="274">
        <f t="shared" si="46"/>
        <v>0</v>
      </c>
      <c r="AW33" s="274">
        <f t="shared" si="38"/>
        <v>0</v>
      </c>
      <c r="AX33" s="273">
        <f t="shared" si="3"/>
        <v>0</v>
      </c>
      <c r="AY33" s="274">
        <f t="shared" ref="AY33:AZ44" si="47">AA33-L33</f>
        <v>0</v>
      </c>
      <c r="AZ33" s="274">
        <f t="shared" si="47"/>
        <v>0</v>
      </c>
      <c r="BA33" s="277"/>
      <c r="BB33" s="274">
        <f t="shared" si="32"/>
        <v>2</v>
      </c>
      <c r="BC33" s="274">
        <v>2</v>
      </c>
      <c r="BD33" s="274">
        <v>0</v>
      </c>
      <c r="BE33" s="274"/>
      <c r="BF33" s="274"/>
      <c r="BG33" s="274"/>
      <c r="BH33" s="274">
        <f t="shared" si="26"/>
        <v>2</v>
      </c>
      <c r="BI33" s="274">
        <v>2</v>
      </c>
      <c r="BJ33" s="274">
        <v>0</v>
      </c>
      <c r="BK33" s="274"/>
      <c r="BL33" s="274"/>
      <c r="BM33" s="274"/>
      <c r="BN33" s="274">
        <f t="shared" si="27"/>
        <v>0</v>
      </c>
      <c r="BO33" s="274"/>
      <c r="BP33" s="274"/>
      <c r="BQ33" s="278">
        <f t="shared" si="33"/>
        <v>2</v>
      </c>
      <c r="BR33" s="278">
        <v>2</v>
      </c>
      <c r="BS33" s="278">
        <v>0</v>
      </c>
      <c r="BT33" s="278">
        <v>0</v>
      </c>
      <c r="BU33" s="278"/>
      <c r="BV33" s="278"/>
      <c r="BW33" s="278"/>
      <c r="BX33" s="278">
        <f t="shared" si="34"/>
        <v>1</v>
      </c>
      <c r="BY33" s="278">
        <v>1</v>
      </c>
      <c r="BZ33" s="278">
        <v>0</v>
      </c>
      <c r="CA33" s="278">
        <v>0</v>
      </c>
      <c r="CB33" s="278">
        <f t="shared" si="28"/>
        <v>0</v>
      </c>
      <c r="CC33" s="278"/>
      <c r="CD33" s="278"/>
      <c r="CE33" s="278">
        <f t="shared" si="35"/>
        <v>2</v>
      </c>
      <c r="CF33" s="278">
        <v>1</v>
      </c>
      <c r="CG33" s="278">
        <v>1</v>
      </c>
      <c r="CH33" s="278">
        <v>0</v>
      </c>
      <c r="CI33" s="278"/>
      <c r="CJ33" s="278"/>
      <c r="CK33" s="278"/>
      <c r="CL33" s="278">
        <f t="shared" si="41"/>
        <v>2</v>
      </c>
      <c r="CM33" s="278">
        <v>1</v>
      </c>
      <c r="CN33" s="278">
        <v>1</v>
      </c>
      <c r="CO33" s="278">
        <v>0</v>
      </c>
      <c r="CP33" s="278"/>
      <c r="CQ33" s="278"/>
      <c r="CR33" s="278"/>
      <c r="CS33" s="278">
        <f t="shared" si="42"/>
        <v>2</v>
      </c>
      <c r="CT33" s="278">
        <v>1</v>
      </c>
      <c r="CU33" s="278">
        <v>1</v>
      </c>
      <c r="CV33" s="278">
        <v>0</v>
      </c>
      <c r="CW33" s="278"/>
      <c r="CX33" s="278"/>
      <c r="CY33" s="278"/>
      <c r="CZ33" s="279">
        <f t="shared" si="11"/>
        <v>0</v>
      </c>
      <c r="DA33" s="279">
        <f t="shared" si="8"/>
        <v>0</v>
      </c>
      <c r="DB33" s="280"/>
    </row>
    <row r="34" spans="1:106" s="292" customFormat="1" ht="24" customHeight="1" x14ac:dyDescent="0.2">
      <c r="A34" s="270">
        <v>4</v>
      </c>
      <c r="B34" s="271" t="s">
        <v>717</v>
      </c>
      <c r="C34" s="272" t="s">
        <v>70</v>
      </c>
      <c r="D34" s="272" t="s">
        <v>718</v>
      </c>
      <c r="E34" s="272" t="s">
        <v>509</v>
      </c>
      <c r="F34" s="272">
        <f t="shared" si="12"/>
        <v>2</v>
      </c>
      <c r="G34" s="270">
        <f t="shared" si="13"/>
        <v>2</v>
      </c>
      <c r="H34" s="270"/>
      <c r="I34" s="270">
        <v>2</v>
      </c>
      <c r="J34" s="270"/>
      <c r="K34" s="272">
        <f t="shared" si="14"/>
        <v>0</v>
      </c>
      <c r="L34" s="270"/>
      <c r="M34" s="270"/>
      <c r="N34" s="272">
        <f t="shared" si="37"/>
        <v>2</v>
      </c>
      <c r="O34" s="270">
        <f t="shared" si="15"/>
        <v>2</v>
      </c>
      <c r="P34" s="270"/>
      <c r="Q34" s="272">
        <v>2</v>
      </c>
      <c r="R34" s="270"/>
      <c r="S34" s="272" t="e">
        <f>T34+#REF!</f>
        <v>#REF!</v>
      </c>
      <c r="T34" s="270"/>
      <c r="U34" s="273">
        <f t="shared" si="31"/>
        <v>2</v>
      </c>
      <c r="V34" s="274">
        <f t="shared" si="16"/>
        <v>2</v>
      </c>
      <c r="W34" s="274"/>
      <c r="X34" s="274">
        <v>2</v>
      </c>
      <c r="Y34" s="274">
        <v>0</v>
      </c>
      <c r="Z34" s="274"/>
      <c r="AA34" s="274"/>
      <c r="AB34" s="274"/>
      <c r="AC34" s="275">
        <f t="shared" si="17"/>
        <v>2</v>
      </c>
      <c r="AD34" s="275">
        <f t="shared" si="18"/>
        <v>2</v>
      </c>
      <c r="AE34" s="274">
        <f t="shared" si="19"/>
        <v>0</v>
      </c>
      <c r="AF34" s="274">
        <f t="shared" si="19"/>
        <v>0</v>
      </c>
      <c r="AG34" s="274">
        <f t="shared" si="19"/>
        <v>0</v>
      </c>
      <c r="AH34" s="274">
        <f t="shared" si="19"/>
        <v>0</v>
      </c>
      <c r="AI34" s="275">
        <f t="shared" si="20"/>
        <v>2</v>
      </c>
      <c r="AJ34" s="275">
        <f t="shared" si="21"/>
        <v>2</v>
      </c>
      <c r="AK34" s="274">
        <f t="shared" si="22"/>
        <v>0</v>
      </c>
      <c r="AL34" s="275">
        <f t="shared" si="43"/>
        <v>0</v>
      </c>
      <c r="AM34" s="275">
        <v>0</v>
      </c>
      <c r="AN34" s="275">
        <v>0</v>
      </c>
      <c r="AO34" s="276"/>
      <c r="AP34" s="275">
        <f t="shared" si="44"/>
        <v>0</v>
      </c>
      <c r="AQ34" s="275"/>
      <c r="AR34" s="275">
        <f t="shared" si="45"/>
        <v>0</v>
      </c>
      <c r="AS34" s="274">
        <f t="shared" si="1"/>
        <v>0</v>
      </c>
      <c r="AT34" s="274">
        <f t="shared" si="46"/>
        <v>0</v>
      </c>
      <c r="AU34" s="274">
        <f t="shared" si="46"/>
        <v>0</v>
      </c>
      <c r="AV34" s="274">
        <f t="shared" si="46"/>
        <v>0</v>
      </c>
      <c r="AW34" s="274">
        <f t="shared" si="38"/>
        <v>0</v>
      </c>
      <c r="AX34" s="273">
        <f t="shared" si="3"/>
        <v>0</v>
      </c>
      <c r="AY34" s="274">
        <f t="shared" si="47"/>
        <v>0</v>
      </c>
      <c r="AZ34" s="274">
        <f t="shared" si="47"/>
        <v>0</v>
      </c>
      <c r="BA34" s="277"/>
      <c r="BB34" s="274">
        <f t="shared" si="32"/>
        <v>1</v>
      </c>
      <c r="BC34" s="274">
        <v>1</v>
      </c>
      <c r="BD34" s="274">
        <v>0</v>
      </c>
      <c r="BE34" s="274"/>
      <c r="BF34" s="274"/>
      <c r="BG34" s="274"/>
      <c r="BH34" s="274">
        <f t="shared" si="26"/>
        <v>2</v>
      </c>
      <c r="BI34" s="274">
        <v>2</v>
      </c>
      <c r="BJ34" s="274">
        <v>0</v>
      </c>
      <c r="BK34" s="274"/>
      <c r="BL34" s="274"/>
      <c r="BM34" s="274"/>
      <c r="BN34" s="274">
        <f t="shared" si="27"/>
        <v>0</v>
      </c>
      <c r="BO34" s="274"/>
      <c r="BP34" s="274"/>
      <c r="BQ34" s="278">
        <f t="shared" si="33"/>
        <v>2</v>
      </c>
      <c r="BR34" s="278">
        <v>2</v>
      </c>
      <c r="BS34" s="278">
        <v>0</v>
      </c>
      <c r="BT34" s="278">
        <v>0</v>
      </c>
      <c r="BU34" s="278"/>
      <c r="BV34" s="278"/>
      <c r="BW34" s="278"/>
      <c r="BX34" s="278">
        <f t="shared" si="34"/>
        <v>2</v>
      </c>
      <c r="BY34" s="278">
        <v>2</v>
      </c>
      <c r="BZ34" s="278">
        <v>0</v>
      </c>
      <c r="CA34" s="278">
        <v>0</v>
      </c>
      <c r="CB34" s="278">
        <f t="shared" si="28"/>
        <v>0</v>
      </c>
      <c r="CC34" s="278"/>
      <c r="CD34" s="278"/>
      <c r="CE34" s="278">
        <f t="shared" si="35"/>
        <v>2</v>
      </c>
      <c r="CF34" s="278">
        <v>2</v>
      </c>
      <c r="CG34" s="278">
        <v>0</v>
      </c>
      <c r="CH34" s="278">
        <v>0</v>
      </c>
      <c r="CI34" s="278"/>
      <c r="CJ34" s="278"/>
      <c r="CK34" s="278"/>
      <c r="CL34" s="278">
        <f t="shared" si="41"/>
        <v>2</v>
      </c>
      <c r="CM34" s="278">
        <v>2</v>
      </c>
      <c r="CN34" s="278">
        <v>0</v>
      </c>
      <c r="CO34" s="278">
        <v>0</v>
      </c>
      <c r="CP34" s="278"/>
      <c r="CQ34" s="278"/>
      <c r="CR34" s="278"/>
      <c r="CS34" s="278">
        <f t="shared" si="42"/>
        <v>2</v>
      </c>
      <c r="CT34" s="278">
        <v>2</v>
      </c>
      <c r="CU34" s="278">
        <v>0</v>
      </c>
      <c r="CV34" s="278">
        <v>0</v>
      </c>
      <c r="CW34" s="278"/>
      <c r="CX34" s="278"/>
      <c r="CY34" s="278"/>
      <c r="CZ34" s="279">
        <f t="shared" si="11"/>
        <v>0</v>
      </c>
      <c r="DA34" s="279">
        <f t="shared" si="8"/>
        <v>0</v>
      </c>
      <c r="DB34" s="280"/>
    </row>
    <row r="35" spans="1:106" s="281" customFormat="1" ht="24" customHeight="1" x14ac:dyDescent="0.2">
      <c r="A35" s="270">
        <v>5</v>
      </c>
      <c r="B35" s="271" t="s">
        <v>719</v>
      </c>
      <c r="C35" s="272" t="s">
        <v>70</v>
      </c>
      <c r="D35" s="272" t="s">
        <v>720</v>
      </c>
      <c r="E35" s="272" t="s">
        <v>509</v>
      </c>
      <c r="F35" s="272">
        <f t="shared" si="12"/>
        <v>2</v>
      </c>
      <c r="G35" s="270">
        <f t="shared" si="13"/>
        <v>2</v>
      </c>
      <c r="H35" s="270"/>
      <c r="I35" s="270">
        <v>2</v>
      </c>
      <c r="J35" s="270"/>
      <c r="K35" s="272">
        <f t="shared" si="14"/>
        <v>0</v>
      </c>
      <c r="L35" s="270"/>
      <c r="M35" s="270"/>
      <c r="N35" s="272">
        <f t="shared" si="37"/>
        <v>2</v>
      </c>
      <c r="O35" s="270">
        <f t="shared" si="15"/>
        <v>2</v>
      </c>
      <c r="P35" s="270"/>
      <c r="Q35" s="272">
        <v>2</v>
      </c>
      <c r="R35" s="270"/>
      <c r="S35" s="272" t="e">
        <f>T35+#REF!</f>
        <v>#REF!</v>
      </c>
      <c r="T35" s="270"/>
      <c r="U35" s="273">
        <f t="shared" si="31"/>
        <v>2</v>
      </c>
      <c r="V35" s="274">
        <f t="shared" si="16"/>
        <v>2</v>
      </c>
      <c r="W35" s="274"/>
      <c r="X35" s="274">
        <v>2</v>
      </c>
      <c r="Y35" s="274">
        <v>0</v>
      </c>
      <c r="Z35" s="274"/>
      <c r="AA35" s="274"/>
      <c r="AB35" s="274"/>
      <c r="AC35" s="275">
        <f t="shared" si="17"/>
        <v>2</v>
      </c>
      <c r="AD35" s="275">
        <f t="shared" si="18"/>
        <v>2</v>
      </c>
      <c r="AE35" s="274">
        <f t="shared" si="19"/>
        <v>0</v>
      </c>
      <c r="AF35" s="274">
        <f t="shared" si="19"/>
        <v>0</v>
      </c>
      <c r="AG35" s="274">
        <f t="shared" si="19"/>
        <v>0</v>
      </c>
      <c r="AH35" s="274">
        <f t="shared" si="19"/>
        <v>0</v>
      </c>
      <c r="AI35" s="275">
        <f t="shared" si="20"/>
        <v>2</v>
      </c>
      <c r="AJ35" s="275">
        <f t="shared" si="21"/>
        <v>2</v>
      </c>
      <c r="AK35" s="274">
        <f t="shared" si="22"/>
        <v>0</v>
      </c>
      <c r="AL35" s="275">
        <f t="shared" si="43"/>
        <v>0</v>
      </c>
      <c r="AM35" s="275">
        <v>0</v>
      </c>
      <c r="AN35" s="275">
        <v>0</v>
      </c>
      <c r="AO35" s="276"/>
      <c r="AP35" s="275">
        <f t="shared" si="44"/>
        <v>0</v>
      </c>
      <c r="AQ35" s="275"/>
      <c r="AR35" s="275">
        <f t="shared" si="45"/>
        <v>0</v>
      </c>
      <c r="AS35" s="274">
        <f t="shared" si="1"/>
        <v>0</v>
      </c>
      <c r="AT35" s="274">
        <f t="shared" si="46"/>
        <v>0</v>
      </c>
      <c r="AU35" s="274">
        <f t="shared" si="46"/>
        <v>0</v>
      </c>
      <c r="AV35" s="274">
        <f t="shared" si="46"/>
        <v>0</v>
      </c>
      <c r="AW35" s="274">
        <f t="shared" si="38"/>
        <v>0</v>
      </c>
      <c r="AX35" s="273">
        <f t="shared" si="3"/>
        <v>0</v>
      </c>
      <c r="AY35" s="274">
        <f t="shared" si="47"/>
        <v>0</v>
      </c>
      <c r="AZ35" s="274">
        <f t="shared" si="47"/>
        <v>0</v>
      </c>
      <c r="BA35" s="277"/>
      <c r="BB35" s="274">
        <f t="shared" si="32"/>
        <v>2</v>
      </c>
      <c r="BC35" s="274">
        <v>2</v>
      </c>
      <c r="BD35" s="274">
        <v>0</v>
      </c>
      <c r="BE35" s="274"/>
      <c r="BF35" s="274"/>
      <c r="BG35" s="274"/>
      <c r="BH35" s="274">
        <f t="shared" si="26"/>
        <v>2</v>
      </c>
      <c r="BI35" s="274">
        <v>2</v>
      </c>
      <c r="BJ35" s="274">
        <v>0</v>
      </c>
      <c r="BK35" s="274"/>
      <c r="BL35" s="274"/>
      <c r="BM35" s="274"/>
      <c r="BN35" s="274">
        <f t="shared" si="27"/>
        <v>0</v>
      </c>
      <c r="BO35" s="274"/>
      <c r="BP35" s="274"/>
      <c r="BQ35" s="278">
        <f t="shared" si="33"/>
        <v>2</v>
      </c>
      <c r="BR35" s="278">
        <v>2</v>
      </c>
      <c r="BS35" s="278">
        <v>0</v>
      </c>
      <c r="BT35" s="278">
        <v>0</v>
      </c>
      <c r="BU35" s="278"/>
      <c r="BV35" s="278"/>
      <c r="BW35" s="278"/>
      <c r="BX35" s="278">
        <f t="shared" si="34"/>
        <v>2</v>
      </c>
      <c r="BY35" s="278">
        <v>2</v>
      </c>
      <c r="BZ35" s="278">
        <v>0</v>
      </c>
      <c r="CA35" s="278">
        <v>0</v>
      </c>
      <c r="CB35" s="278">
        <f t="shared" si="28"/>
        <v>0</v>
      </c>
      <c r="CC35" s="278"/>
      <c r="CD35" s="278"/>
      <c r="CE35" s="278">
        <f t="shared" si="35"/>
        <v>2</v>
      </c>
      <c r="CF35" s="278">
        <v>2</v>
      </c>
      <c r="CG35" s="278">
        <v>0</v>
      </c>
      <c r="CH35" s="278">
        <v>0</v>
      </c>
      <c r="CI35" s="278"/>
      <c r="CJ35" s="278"/>
      <c r="CK35" s="278"/>
      <c r="CL35" s="278">
        <f t="shared" si="41"/>
        <v>2</v>
      </c>
      <c r="CM35" s="278">
        <v>2</v>
      </c>
      <c r="CN35" s="278">
        <v>0</v>
      </c>
      <c r="CO35" s="278">
        <v>0</v>
      </c>
      <c r="CP35" s="278"/>
      <c r="CQ35" s="278"/>
      <c r="CR35" s="278"/>
      <c r="CS35" s="278">
        <f t="shared" si="42"/>
        <v>2</v>
      </c>
      <c r="CT35" s="278">
        <v>2</v>
      </c>
      <c r="CU35" s="278">
        <v>0</v>
      </c>
      <c r="CV35" s="278">
        <v>0</v>
      </c>
      <c r="CW35" s="278"/>
      <c r="CX35" s="278"/>
      <c r="CY35" s="278"/>
      <c r="CZ35" s="279">
        <f t="shared" si="11"/>
        <v>0</v>
      </c>
      <c r="DA35" s="279">
        <f t="shared" si="8"/>
        <v>0</v>
      </c>
      <c r="DB35" s="280"/>
    </row>
    <row r="36" spans="1:106" s="281" customFormat="1" ht="24" customHeight="1" x14ac:dyDescent="0.2">
      <c r="A36" s="270">
        <v>6</v>
      </c>
      <c r="B36" s="271" t="s">
        <v>721</v>
      </c>
      <c r="C36" s="272" t="s">
        <v>70</v>
      </c>
      <c r="D36" s="272" t="s">
        <v>722</v>
      </c>
      <c r="E36" s="272" t="s">
        <v>509</v>
      </c>
      <c r="F36" s="272">
        <f t="shared" si="12"/>
        <v>2</v>
      </c>
      <c r="G36" s="270">
        <f t="shared" si="13"/>
        <v>2</v>
      </c>
      <c r="H36" s="270"/>
      <c r="I36" s="270">
        <v>2</v>
      </c>
      <c r="J36" s="270"/>
      <c r="K36" s="272">
        <f t="shared" si="14"/>
        <v>0</v>
      </c>
      <c r="L36" s="270"/>
      <c r="M36" s="270"/>
      <c r="N36" s="272">
        <v>3</v>
      </c>
      <c r="O36" s="270">
        <f t="shared" si="15"/>
        <v>3</v>
      </c>
      <c r="P36" s="270"/>
      <c r="Q36" s="272">
        <v>3</v>
      </c>
      <c r="R36" s="270"/>
      <c r="S36" s="272" t="e">
        <f>T36+#REF!</f>
        <v>#REF!</v>
      </c>
      <c r="T36" s="270"/>
      <c r="U36" s="273">
        <f t="shared" si="31"/>
        <v>2</v>
      </c>
      <c r="V36" s="274">
        <f t="shared" si="16"/>
        <v>2</v>
      </c>
      <c r="W36" s="274"/>
      <c r="X36" s="274">
        <v>2</v>
      </c>
      <c r="Y36" s="274">
        <v>0</v>
      </c>
      <c r="Z36" s="274"/>
      <c r="AA36" s="274"/>
      <c r="AB36" s="274"/>
      <c r="AC36" s="275">
        <f t="shared" si="17"/>
        <v>2</v>
      </c>
      <c r="AD36" s="275">
        <f t="shared" si="18"/>
        <v>2</v>
      </c>
      <c r="AE36" s="274">
        <f t="shared" si="19"/>
        <v>0</v>
      </c>
      <c r="AF36" s="274">
        <f t="shared" si="19"/>
        <v>0</v>
      </c>
      <c r="AG36" s="274">
        <f t="shared" si="19"/>
        <v>0</v>
      </c>
      <c r="AH36" s="274">
        <f t="shared" si="19"/>
        <v>0</v>
      </c>
      <c r="AI36" s="275">
        <f t="shared" si="20"/>
        <v>2</v>
      </c>
      <c r="AJ36" s="275">
        <f t="shared" si="21"/>
        <v>2</v>
      </c>
      <c r="AK36" s="274">
        <f t="shared" si="22"/>
        <v>0</v>
      </c>
      <c r="AL36" s="275">
        <f t="shared" si="43"/>
        <v>-1</v>
      </c>
      <c r="AM36" s="275">
        <v>0</v>
      </c>
      <c r="AN36" s="275">
        <v>0</v>
      </c>
      <c r="AO36" s="276"/>
      <c r="AP36" s="275">
        <f t="shared" si="44"/>
        <v>-1</v>
      </c>
      <c r="AQ36" s="275"/>
      <c r="AR36" s="275">
        <f t="shared" si="45"/>
        <v>-1</v>
      </c>
      <c r="AS36" s="274">
        <f t="shared" si="1"/>
        <v>0</v>
      </c>
      <c r="AT36" s="274">
        <f t="shared" si="46"/>
        <v>0</v>
      </c>
      <c r="AU36" s="274">
        <f t="shared" si="46"/>
        <v>0</v>
      </c>
      <c r="AV36" s="274">
        <f t="shared" si="46"/>
        <v>0</v>
      </c>
      <c r="AW36" s="274">
        <f t="shared" si="38"/>
        <v>0</v>
      </c>
      <c r="AX36" s="273">
        <f t="shared" si="3"/>
        <v>0</v>
      </c>
      <c r="AY36" s="274">
        <f t="shared" si="47"/>
        <v>0</v>
      </c>
      <c r="AZ36" s="274">
        <f t="shared" si="47"/>
        <v>0</v>
      </c>
      <c r="BA36" s="277"/>
      <c r="BB36" s="274">
        <f t="shared" si="32"/>
        <v>2</v>
      </c>
      <c r="BC36" s="274">
        <v>2</v>
      </c>
      <c r="BD36" s="274">
        <v>0</v>
      </c>
      <c r="BE36" s="274"/>
      <c r="BF36" s="274"/>
      <c r="BG36" s="274"/>
      <c r="BH36" s="274">
        <f t="shared" si="26"/>
        <v>2</v>
      </c>
      <c r="BI36" s="274">
        <v>2</v>
      </c>
      <c r="BJ36" s="274">
        <v>0</v>
      </c>
      <c r="BK36" s="274"/>
      <c r="BL36" s="274"/>
      <c r="BM36" s="274"/>
      <c r="BN36" s="274">
        <f t="shared" si="27"/>
        <v>0</v>
      </c>
      <c r="BO36" s="274"/>
      <c r="BP36" s="274"/>
      <c r="BQ36" s="278">
        <f t="shared" si="33"/>
        <v>2</v>
      </c>
      <c r="BR36" s="278">
        <v>2</v>
      </c>
      <c r="BS36" s="278">
        <v>0</v>
      </c>
      <c r="BT36" s="278">
        <v>0</v>
      </c>
      <c r="BU36" s="278"/>
      <c r="BV36" s="278"/>
      <c r="BW36" s="278"/>
      <c r="BX36" s="278">
        <f t="shared" si="34"/>
        <v>2</v>
      </c>
      <c r="BY36" s="278">
        <v>2</v>
      </c>
      <c r="BZ36" s="278">
        <v>0</v>
      </c>
      <c r="CA36" s="278">
        <v>0</v>
      </c>
      <c r="CB36" s="278">
        <f t="shared" si="28"/>
        <v>0</v>
      </c>
      <c r="CC36" s="278"/>
      <c r="CD36" s="278"/>
      <c r="CE36" s="278">
        <f t="shared" si="35"/>
        <v>2</v>
      </c>
      <c r="CF36" s="278">
        <v>2</v>
      </c>
      <c r="CG36" s="278">
        <v>0</v>
      </c>
      <c r="CH36" s="278">
        <v>0</v>
      </c>
      <c r="CI36" s="278"/>
      <c r="CJ36" s="278"/>
      <c r="CK36" s="278"/>
      <c r="CL36" s="278">
        <f t="shared" si="41"/>
        <v>2</v>
      </c>
      <c r="CM36" s="278">
        <v>2</v>
      </c>
      <c r="CN36" s="278">
        <v>0</v>
      </c>
      <c r="CO36" s="278">
        <v>0</v>
      </c>
      <c r="CP36" s="278"/>
      <c r="CQ36" s="278"/>
      <c r="CR36" s="278"/>
      <c r="CS36" s="278">
        <f t="shared" si="42"/>
        <v>2</v>
      </c>
      <c r="CT36" s="278">
        <v>2</v>
      </c>
      <c r="CU36" s="278">
        <v>0</v>
      </c>
      <c r="CV36" s="278">
        <v>0</v>
      </c>
      <c r="CW36" s="278"/>
      <c r="CX36" s="278"/>
      <c r="CY36" s="278"/>
      <c r="CZ36" s="279">
        <f t="shared" si="11"/>
        <v>0</v>
      </c>
      <c r="DA36" s="279">
        <f t="shared" si="8"/>
        <v>0</v>
      </c>
      <c r="DB36" s="280"/>
    </row>
    <row r="37" spans="1:106" s="281" customFormat="1" ht="24" customHeight="1" x14ac:dyDescent="0.2">
      <c r="A37" s="270">
        <v>7</v>
      </c>
      <c r="B37" s="271" t="s">
        <v>723</v>
      </c>
      <c r="C37" s="272" t="s">
        <v>70</v>
      </c>
      <c r="D37" s="272" t="s">
        <v>724</v>
      </c>
      <c r="E37" s="272" t="s">
        <v>509</v>
      </c>
      <c r="F37" s="272">
        <f t="shared" si="12"/>
        <v>3</v>
      </c>
      <c r="G37" s="270">
        <f t="shared" si="13"/>
        <v>3</v>
      </c>
      <c r="H37" s="270"/>
      <c r="I37" s="270">
        <v>3</v>
      </c>
      <c r="J37" s="270"/>
      <c r="K37" s="272">
        <f t="shared" si="14"/>
        <v>0</v>
      </c>
      <c r="L37" s="270"/>
      <c r="M37" s="270"/>
      <c r="N37" s="272">
        <f t="shared" ref="N37:N63" si="48">P37+Q37+R37</f>
        <v>3</v>
      </c>
      <c r="O37" s="270">
        <f t="shared" si="15"/>
        <v>3</v>
      </c>
      <c r="P37" s="270"/>
      <c r="Q37" s="272">
        <v>3</v>
      </c>
      <c r="R37" s="270"/>
      <c r="S37" s="272" t="e">
        <f>T37+#REF!</f>
        <v>#REF!</v>
      </c>
      <c r="T37" s="270"/>
      <c r="U37" s="273">
        <f t="shared" si="31"/>
        <v>3</v>
      </c>
      <c r="V37" s="274">
        <f t="shared" si="16"/>
        <v>3</v>
      </c>
      <c r="W37" s="274"/>
      <c r="X37" s="274">
        <v>3</v>
      </c>
      <c r="Y37" s="274">
        <v>0</v>
      </c>
      <c r="Z37" s="274"/>
      <c r="AA37" s="274"/>
      <c r="AB37" s="274"/>
      <c r="AC37" s="275">
        <f t="shared" si="17"/>
        <v>3</v>
      </c>
      <c r="AD37" s="275">
        <f t="shared" si="18"/>
        <v>3</v>
      </c>
      <c r="AE37" s="274">
        <f t="shared" si="19"/>
        <v>0</v>
      </c>
      <c r="AF37" s="274">
        <f t="shared" si="19"/>
        <v>0</v>
      </c>
      <c r="AG37" s="274">
        <f t="shared" si="19"/>
        <v>0</v>
      </c>
      <c r="AH37" s="274">
        <f t="shared" si="19"/>
        <v>0</v>
      </c>
      <c r="AI37" s="275">
        <f t="shared" si="20"/>
        <v>3</v>
      </c>
      <c r="AJ37" s="275">
        <f t="shared" si="21"/>
        <v>3</v>
      </c>
      <c r="AK37" s="274">
        <f t="shared" si="22"/>
        <v>0</v>
      </c>
      <c r="AL37" s="275">
        <f t="shared" si="43"/>
        <v>0</v>
      </c>
      <c r="AM37" s="275">
        <v>0</v>
      </c>
      <c r="AN37" s="275">
        <v>0</v>
      </c>
      <c r="AO37" s="276"/>
      <c r="AP37" s="275">
        <f t="shared" si="44"/>
        <v>0</v>
      </c>
      <c r="AQ37" s="275"/>
      <c r="AR37" s="275">
        <f t="shared" si="45"/>
        <v>0</v>
      </c>
      <c r="AS37" s="274">
        <f t="shared" si="1"/>
        <v>0</v>
      </c>
      <c r="AT37" s="274">
        <f t="shared" si="46"/>
        <v>0</v>
      </c>
      <c r="AU37" s="274">
        <f t="shared" si="46"/>
        <v>0</v>
      </c>
      <c r="AV37" s="274">
        <f t="shared" si="46"/>
        <v>0</v>
      </c>
      <c r="AW37" s="274">
        <f t="shared" si="38"/>
        <v>0</v>
      </c>
      <c r="AX37" s="273">
        <f t="shared" si="3"/>
        <v>0</v>
      </c>
      <c r="AY37" s="274">
        <f t="shared" si="47"/>
        <v>0</v>
      </c>
      <c r="AZ37" s="274">
        <f t="shared" si="47"/>
        <v>0</v>
      </c>
      <c r="BA37" s="277"/>
      <c r="BB37" s="274">
        <f t="shared" si="32"/>
        <v>2</v>
      </c>
      <c r="BC37" s="274">
        <v>2</v>
      </c>
      <c r="BD37" s="274">
        <v>0</v>
      </c>
      <c r="BE37" s="274"/>
      <c r="BF37" s="274"/>
      <c r="BG37" s="274"/>
      <c r="BH37" s="274">
        <f t="shared" si="26"/>
        <v>2</v>
      </c>
      <c r="BI37" s="274">
        <v>2</v>
      </c>
      <c r="BJ37" s="274">
        <v>0</v>
      </c>
      <c r="BK37" s="274"/>
      <c r="BL37" s="274"/>
      <c r="BM37" s="274"/>
      <c r="BN37" s="274">
        <f t="shared" si="27"/>
        <v>0</v>
      </c>
      <c r="BO37" s="274"/>
      <c r="BP37" s="274"/>
      <c r="BQ37" s="278">
        <f t="shared" si="33"/>
        <v>3</v>
      </c>
      <c r="BR37" s="278">
        <v>3</v>
      </c>
      <c r="BS37" s="278">
        <v>0</v>
      </c>
      <c r="BT37" s="278">
        <v>0</v>
      </c>
      <c r="BU37" s="278"/>
      <c r="BV37" s="278"/>
      <c r="BW37" s="278"/>
      <c r="BX37" s="278">
        <f t="shared" si="34"/>
        <v>2</v>
      </c>
      <c r="BY37" s="278">
        <v>2</v>
      </c>
      <c r="BZ37" s="278">
        <v>0</v>
      </c>
      <c r="CA37" s="278">
        <v>0</v>
      </c>
      <c r="CB37" s="278">
        <f t="shared" si="28"/>
        <v>0</v>
      </c>
      <c r="CC37" s="278"/>
      <c r="CD37" s="278"/>
      <c r="CE37" s="278">
        <f t="shared" si="35"/>
        <v>3</v>
      </c>
      <c r="CF37" s="278">
        <v>2</v>
      </c>
      <c r="CG37" s="278">
        <v>1</v>
      </c>
      <c r="CH37" s="278">
        <v>0</v>
      </c>
      <c r="CI37" s="278"/>
      <c r="CJ37" s="278"/>
      <c r="CK37" s="278"/>
      <c r="CL37" s="278">
        <f t="shared" si="41"/>
        <v>2</v>
      </c>
      <c r="CM37" s="278">
        <v>2</v>
      </c>
      <c r="CN37" s="278">
        <v>0</v>
      </c>
      <c r="CO37" s="278">
        <v>0</v>
      </c>
      <c r="CP37" s="278"/>
      <c r="CQ37" s="278"/>
      <c r="CR37" s="278"/>
      <c r="CS37" s="278">
        <f t="shared" si="42"/>
        <v>3</v>
      </c>
      <c r="CT37" s="278">
        <v>2</v>
      </c>
      <c r="CU37" s="278">
        <v>1</v>
      </c>
      <c r="CV37" s="278">
        <v>0</v>
      </c>
      <c r="CW37" s="278"/>
      <c r="CX37" s="278"/>
      <c r="CY37" s="278"/>
      <c r="CZ37" s="279">
        <f t="shared" si="11"/>
        <v>0</v>
      </c>
      <c r="DA37" s="279">
        <f t="shared" si="8"/>
        <v>0</v>
      </c>
      <c r="DB37" s="280"/>
    </row>
    <row r="38" spans="1:106" s="293" customFormat="1" ht="24" customHeight="1" x14ac:dyDescent="0.25">
      <c r="A38" s="270">
        <v>8</v>
      </c>
      <c r="B38" s="271" t="s">
        <v>725</v>
      </c>
      <c r="C38" s="272" t="s">
        <v>70</v>
      </c>
      <c r="D38" s="272" t="s">
        <v>726</v>
      </c>
      <c r="E38" s="272" t="s">
        <v>509</v>
      </c>
      <c r="F38" s="272">
        <f t="shared" si="12"/>
        <v>1</v>
      </c>
      <c r="G38" s="270">
        <f t="shared" si="13"/>
        <v>1</v>
      </c>
      <c r="H38" s="270"/>
      <c r="I38" s="270">
        <v>1</v>
      </c>
      <c r="J38" s="270"/>
      <c r="K38" s="272">
        <f t="shared" si="14"/>
        <v>0</v>
      </c>
      <c r="L38" s="270"/>
      <c r="M38" s="270"/>
      <c r="N38" s="272">
        <f t="shared" si="48"/>
        <v>1</v>
      </c>
      <c r="O38" s="270">
        <f t="shared" si="15"/>
        <v>1</v>
      </c>
      <c r="P38" s="270"/>
      <c r="Q38" s="272">
        <v>1</v>
      </c>
      <c r="R38" s="270"/>
      <c r="S38" s="272" t="e">
        <f>T38+#REF!</f>
        <v>#REF!</v>
      </c>
      <c r="T38" s="270"/>
      <c r="U38" s="273">
        <f t="shared" si="31"/>
        <v>1</v>
      </c>
      <c r="V38" s="274">
        <f t="shared" si="16"/>
        <v>1</v>
      </c>
      <c r="W38" s="274"/>
      <c r="X38" s="274">
        <v>1</v>
      </c>
      <c r="Y38" s="274">
        <v>0</v>
      </c>
      <c r="Z38" s="274"/>
      <c r="AA38" s="274"/>
      <c r="AB38" s="274"/>
      <c r="AC38" s="275">
        <f t="shared" si="17"/>
        <v>1</v>
      </c>
      <c r="AD38" s="275">
        <f t="shared" si="18"/>
        <v>1</v>
      </c>
      <c r="AE38" s="274">
        <f t="shared" si="19"/>
        <v>0</v>
      </c>
      <c r="AF38" s="274">
        <f t="shared" si="19"/>
        <v>0</v>
      </c>
      <c r="AG38" s="274">
        <f t="shared" si="19"/>
        <v>0</v>
      </c>
      <c r="AH38" s="274">
        <f t="shared" si="19"/>
        <v>0</v>
      </c>
      <c r="AI38" s="275">
        <f t="shared" si="20"/>
        <v>1</v>
      </c>
      <c r="AJ38" s="275">
        <f t="shared" si="21"/>
        <v>1</v>
      </c>
      <c r="AK38" s="274">
        <f t="shared" si="22"/>
        <v>0</v>
      </c>
      <c r="AL38" s="275">
        <f t="shared" si="43"/>
        <v>0</v>
      </c>
      <c r="AM38" s="275">
        <v>0</v>
      </c>
      <c r="AN38" s="275">
        <v>0</v>
      </c>
      <c r="AO38" s="276"/>
      <c r="AP38" s="275">
        <f t="shared" si="44"/>
        <v>0</v>
      </c>
      <c r="AQ38" s="275"/>
      <c r="AR38" s="275">
        <f t="shared" si="45"/>
        <v>0</v>
      </c>
      <c r="AS38" s="274">
        <f t="shared" si="1"/>
        <v>0</v>
      </c>
      <c r="AT38" s="274">
        <f t="shared" si="46"/>
        <v>0</v>
      </c>
      <c r="AU38" s="274">
        <f t="shared" si="46"/>
        <v>0</v>
      </c>
      <c r="AV38" s="274">
        <f t="shared" si="46"/>
        <v>0</v>
      </c>
      <c r="AW38" s="274">
        <f t="shared" si="38"/>
        <v>0</v>
      </c>
      <c r="AX38" s="273">
        <f t="shared" si="3"/>
        <v>0</v>
      </c>
      <c r="AY38" s="274">
        <f t="shared" si="47"/>
        <v>0</v>
      </c>
      <c r="AZ38" s="274">
        <f t="shared" si="47"/>
        <v>0</v>
      </c>
      <c r="BA38" s="277"/>
      <c r="BB38" s="274">
        <f t="shared" si="32"/>
        <v>1</v>
      </c>
      <c r="BC38" s="274">
        <v>1</v>
      </c>
      <c r="BD38" s="274">
        <v>0</v>
      </c>
      <c r="BE38" s="274"/>
      <c r="BF38" s="274"/>
      <c r="BG38" s="274"/>
      <c r="BH38" s="274">
        <f t="shared" si="26"/>
        <v>1</v>
      </c>
      <c r="BI38" s="274">
        <v>1</v>
      </c>
      <c r="BJ38" s="274">
        <v>0</v>
      </c>
      <c r="BK38" s="274"/>
      <c r="BL38" s="274"/>
      <c r="BM38" s="274"/>
      <c r="BN38" s="274">
        <f t="shared" si="27"/>
        <v>0</v>
      </c>
      <c r="BO38" s="274"/>
      <c r="BP38" s="274"/>
      <c r="BQ38" s="278">
        <f t="shared" si="33"/>
        <v>1</v>
      </c>
      <c r="BR38" s="278">
        <v>1</v>
      </c>
      <c r="BS38" s="278">
        <v>0</v>
      </c>
      <c r="BT38" s="278">
        <v>0</v>
      </c>
      <c r="BU38" s="278"/>
      <c r="BV38" s="278"/>
      <c r="BW38" s="278"/>
      <c r="BX38" s="278">
        <f t="shared" si="34"/>
        <v>1</v>
      </c>
      <c r="BY38" s="278">
        <v>1</v>
      </c>
      <c r="BZ38" s="278">
        <v>0</v>
      </c>
      <c r="CA38" s="278">
        <v>0</v>
      </c>
      <c r="CB38" s="278">
        <f t="shared" si="28"/>
        <v>0</v>
      </c>
      <c r="CC38" s="278"/>
      <c r="CD38" s="278"/>
      <c r="CE38" s="278">
        <f t="shared" si="35"/>
        <v>1</v>
      </c>
      <c r="CF38" s="278">
        <v>1</v>
      </c>
      <c r="CG38" s="278">
        <v>0</v>
      </c>
      <c r="CH38" s="278">
        <v>0</v>
      </c>
      <c r="CI38" s="278"/>
      <c r="CJ38" s="278"/>
      <c r="CK38" s="278"/>
      <c r="CL38" s="278">
        <f t="shared" si="41"/>
        <v>1</v>
      </c>
      <c r="CM38" s="278">
        <v>1</v>
      </c>
      <c r="CN38" s="278">
        <v>0</v>
      </c>
      <c r="CO38" s="278">
        <v>0</v>
      </c>
      <c r="CP38" s="278"/>
      <c r="CQ38" s="278"/>
      <c r="CR38" s="278"/>
      <c r="CS38" s="278">
        <f t="shared" si="42"/>
        <v>1</v>
      </c>
      <c r="CT38" s="278">
        <v>1</v>
      </c>
      <c r="CU38" s="278">
        <v>0</v>
      </c>
      <c r="CV38" s="278">
        <v>0</v>
      </c>
      <c r="CW38" s="278"/>
      <c r="CX38" s="278"/>
      <c r="CY38" s="278"/>
      <c r="CZ38" s="279">
        <f t="shared" si="11"/>
        <v>0</v>
      </c>
      <c r="DA38" s="279">
        <f t="shared" si="8"/>
        <v>0</v>
      </c>
      <c r="DB38" s="280"/>
    </row>
    <row r="39" spans="1:106" s="281" customFormat="1" ht="24" customHeight="1" x14ac:dyDescent="0.2">
      <c r="A39" s="270">
        <v>9</v>
      </c>
      <c r="B39" s="271" t="s">
        <v>727</v>
      </c>
      <c r="C39" s="272" t="s">
        <v>70</v>
      </c>
      <c r="D39" s="272" t="s">
        <v>728</v>
      </c>
      <c r="E39" s="272" t="s">
        <v>509</v>
      </c>
      <c r="F39" s="272">
        <f t="shared" si="12"/>
        <v>2</v>
      </c>
      <c r="G39" s="270">
        <f t="shared" si="13"/>
        <v>2</v>
      </c>
      <c r="H39" s="270"/>
      <c r="I39" s="270">
        <v>2</v>
      </c>
      <c r="J39" s="270"/>
      <c r="K39" s="272">
        <f t="shared" si="14"/>
        <v>0</v>
      </c>
      <c r="L39" s="270"/>
      <c r="M39" s="270"/>
      <c r="N39" s="272">
        <f t="shared" si="48"/>
        <v>2</v>
      </c>
      <c r="O39" s="270">
        <f t="shared" si="15"/>
        <v>2</v>
      </c>
      <c r="P39" s="270"/>
      <c r="Q39" s="272">
        <v>2</v>
      </c>
      <c r="R39" s="270"/>
      <c r="S39" s="272" t="e">
        <f>T39+#REF!</f>
        <v>#REF!</v>
      </c>
      <c r="T39" s="270"/>
      <c r="U39" s="273">
        <f t="shared" si="31"/>
        <v>2</v>
      </c>
      <c r="V39" s="274">
        <f t="shared" si="16"/>
        <v>2</v>
      </c>
      <c r="W39" s="274"/>
      <c r="X39" s="274">
        <v>2</v>
      </c>
      <c r="Y39" s="274">
        <v>0</v>
      </c>
      <c r="Z39" s="274"/>
      <c r="AA39" s="274"/>
      <c r="AB39" s="274"/>
      <c r="AC39" s="275">
        <f t="shared" si="17"/>
        <v>2</v>
      </c>
      <c r="AD39" s="275">
        <f t="shared" si="18"/>
        <v>2</v>
      </c>
      <c r="AE39" s="274">
        <f t="shared" si="19"/>
        <v>0</v>
      </c>
      <c r="AF39" s="274">
        <f t="shared" si="19"/>
        <v>0</v>
      </c>
      <c r="AG39" s="274">
        <f t="shared" si="19"/>
        <v>0</v>
      </c>
      <c r="AH39" s="274">
        <f t="shared" si="19"/>
        <v>0</v>
      </c>
      <c r="AI39" s="275">
        <f t="shared" si="20"/>
        <v>2</v>
      </c>
      <c r="AJ39" s="275">
        <f t="shared" si="21"/>
        <v>2</v>
      </c>
      <c r="AK39" s="274">
        <f t="shared" si="22"/>
        <v>0</v>
      </c>
      <c r="AL39" s="275">
        <f t="shared" si="43"/>
        <v>0</v>
      </c>
      <c r="AM39" s="275">
        <v>0</v>
      </c>
      <c r="AN39" s="275">
        <v>0</v>
      </c>
      <c r="AO39" s="276"/>
      <c r="AP39" s="275">
        <f t="shared" si="44"/>
        <v>0</v>
      </c>
      <c r="AQ39" s="275"/>
      <c r="AR39" s="275">
        <f t="shared" si="45"/>
        <v>0</v>
      </c>
      <c r="AS39" s="274">
        <f t="shared" si="1"/>
        <v>0</v>
      </c>
      <c r="AT39" s="274">
        <f t="shared" si="46"/>
        <v>0</v>
      </c>
      <c r="AU39" s="274">
        <f t="shared" si="46"/>
        <v>0</v>
      </c>
      <c r="AV39" s="274">
        <f t="shared" si="46"/>
        <v>0</v>
      </c>
      <c r="AW39" s="274">
        <f t="shared" si="38"/>
        <v>0</v>
      </c>
      <c r="AX39" s="273">
        <f t="shared" si="3"/>
        <v>0</v>
      </c>
      <c r="AY39" s="274">
        <f t="shared" si="47"/>
        <v>0</v>
      </c>
      <c r="AZ39" s="274">
        <f t="shared" si="47"/>
        <v>0</v>
      </c>
      <c r="BA39" s="277"/>
      <c r="BB39" s="274">
        <f t="shared" si="32"/>
        <v>2</v>
      </c>
      <c r="BC39" s="274">
        <v>2</v>
      </c>
      <c r="BD39" s="274">
        <v>0</v>
      </c>
      <c r="BE39" s="274"/>
      <c r="BF39" s="274"/>
      <c r="BG39" s="274"/>
      <c r="BH39" s="274">
        <f t="shared" si="26"/>
        <v>2</v>
      </c>
      <c r="BI39" s="274">
        <v>2</v>
      </c>
      <c r="BJ39" s="274">
        <v>0</v>
      </c>
      <c r="BK39" s="274"/>
      <c r="BL39" s="274"/>
      <c r="BM39" s="274"/>
      <c r="BN39" s="274">
        <f t="shared" si="27"/>
        <v>0</v>
      </c>
      <c r="BO39" s="274"/>
      <c r="BP39" s="274"/>
      <c r="BQ39" s="278">
        <f t="shared" si="33"/>
        <v>2</v>
      </c>
      <c r="BR39" s="278">
        <v>2</v>
      </c>
      <c r="BS39" s="278">
        <v>0</v>
      </c>
      <c r="BT39" s="278">
        <v>0</v>
      </c>
      <c r="BU39" s="278"/>
      <c r="BV39" s="278"/>
      <c r="BW39" s="278"/>
      <c r="BX39" s="278">
        <f t="shared" si="34"/>
        <v>2</v>
      </c>
      <c r="BY39" s="278">
        <v>2</v>
      </c>
      <c r="BZ39" s="278">
        <v>0</v>
      </c>
      <c r="CA39" s="278">
        <v>0</v>
      </c>
      <c r="CB39" s="278">
        <f t="shared" si="28"/>
        <v>0</v>
      </c>
      <c r="CC39" s="278"/>
      <c r="CD39" s="278"/>
      <c r="CE39" s="278">
        <f t="shared" si="35"/>
        <v>2</v>
      </c>
      <c r="CF39" s="278">
        <v>2</v>
      </c>
      <c r="CG39" s="278">
        <v>0</v>
      </c>
      <c r="CH39" s="278">
        <v>0</v>
      </c>
      <c r="CI39" s="278"/>
      <c r="CJ39" s="278"/>
      <c r="CK39" s="278"/>
      <c r="CL39" s="278">
        <f t="shared" si="41"/>
        <v>2</v>
      </c>
      <c r="CM39" s="278">
        <v>2</v>
      </c>
      <c r="CN39" s="278">
        <v>0</v>
      </c>
      <c r="CO39" s="278">
        <v>0</v>
      </c>
      <c r="CP39" s="278"/>
      <c r="CQ39" s="278"/>
      <c r="CR39" s="278"/>
      <c r="CS39" s="278">
        <f t="shared" si="42"/>
        <v>2</v>
      </c>
      <c r="CT39" s="278">
        <v>2</v>
      </c>
      <c r="CU39" s="278">
        <v>0</v>
      </c>
      <c r="CV39" s="278">
        <v>0</v>
      </c>
      <c r="CW39" s="278"/>
      <c r="CX39" s="278"/>
      <c r="CY39" s="278"/>
      <c r="CZ39" s="279">
        <f t="shared" si="11"/>
        <v>0</v>
      </c>
      <c r="DA39" s="279">
        <f t="shared" si="8"/>
        <v>0</v>
      </c>
      <c r="DB39" s="280"/>
    </row>
    <row r="40" spans="1:106" s="281" customFormat="1" ht="24" customHeight="1" x14ac:dyDescent="0.2">
      <c r="A40" s="270">
        <v>10</v>
      </c>
      <c r="B40" s="271" t="s">
        <v>729</v>
      </c>
      <c r="C40" s="272" t="s">
        <v>70</v>
      </c>
      <c r="D40" s="272" t="s">
        <v>730</v>
      </c>
      <c r="E40" s="272" t="s">
        <v>509</v>
      </c>
      <c r="F40" s="272">
        <f t="shared" si="12"/>
        <v>2</v>
      </c>
      <c r="G40" s="270">
        <f t="shared" si="13"/>
        <v>2</v>
      </c>
      <c r="H40" s="270"/>
      <c r="I40" s="270">
        <v>2</v>
      </c>
      <c r="J40" s="270"/>
      <c r="K40" s="272">
        <f t="shared" si="14"/>
        <v>0</v>
      </c>
      <c r="L40" s="270"/>
      <c r="M40" s="270"/>
      <c r="N40" s="272">
        <f t="shared" si="48"/>
        <v>2</v>
      </c>
      <c r="O40" s="270">
        <f t="shared" si="15"/>
        <v>2</v>
      </c>
      <c r="P40" s="270"/>
      <c r="Q40" s="272">
        <v>2</v>
      </c>
      <c r="R40" s="270"/>
      <c r="S40" s="272" t="e">
        <f>T40+#REF!</f>
        <v>#REF!</v>
      </c>
      <c r="T40" s="270"/>
      <c r="U40" s="273">
        <f t="shared" si="31"/>
        <v>2</v>
      </c>
      <c r="V40" s="274">
        <f t="shared" si="16"/>
        <v>2</v>
      </c>
      <c r="W40" s="274"/>
      <c r="X40" s="274">
        <v>2</v>
      </c>
      <c r="Y40" s="274">
        <v>0</v>
      </c>
      <c r="Z40" s="274"/>
      <c r="AA40" s="274"/>
      <c r="AB40" s="274"/>
      <c r="AC40" s="275">
        <f t="shared" si="17"/>
        <v>2</v>
      </c>
      <c r="AD40" s="275">
        <f t="shared" si="18"/>
        <v>2</v>
      </c>
      <c r="AE40" s="274">
        <f t="shared" si="19"/>
        <v>0</v>
      </c>
      <c r="AF40" s="274">
        <f t="shared" si="19"/>
        <v>0</v>
      </c>
      <c r="AG40" s="274">
        <f t="shared" si="19"/>
        <v>0</v>
      </c>
      <c r="AH40" s="274">
        <f t="shared" si="19"/>
        <v>0</v>
      </c>
      <c r="AI40" s="275">
        <f t="shared" si="20"/>
        <v>2</v>
      </c>
      <c r="AJ40" s="275">
        <f t="shared" si="21"/>
        <v>2</v>
      </c>
      <c r="AK40" s="274">
        <f t="shared" si="22"/>
        <v>0</v>
      </c>
      <c r="AL40" s="275">
        <f t="shared" si="43"/>
        <v>0</v>
      </c>
      <c r="AM40" s="275">
        <v>0</v>
      </c>
      <c r="AN40" s="275">
        <v>0</v>
      </c>
      <c r="AO40" s="276"/>
      <c r="AP40" s="275">
        <f t="shared" si="44"/>
        <v>0</v>
      </c>
      <c r="AQ40" s="275"/>
      <c r="AR40" s="275">
        <f t="shared" si="45"/>
        <v>0</v>
      </c>
      <c r="AS40" s="274">
        <f t="shared" si="1"/>
        <v>0</v>
      </c>
      <c r="AT40" s="274">
        <f t="shared" si="46"/>
        <v>0</v>
      </c>
      <c r="AU40" s="274">
        <f t="shared" si="46"/>
        <v>0</v>
      </c>
      <c r="AV40" s="274">
        <f t="shared" si="46"/>
        <v>0</v>
      </c>
      <c r="AW40" s="274">
        <f t="shared" si="38"/>
        <v>0</v>
      </c>
      <c r="AX40" s="273">
        <f t="shared" si="3"/>
        <v>0</v>
      </c>
      <c r="AY40" s="274">
        <f t="shared" si="47"/>
        <v>0</v>
      </c>
      <c r="AZ40" s="274">
        <f t="shared" si="47"/>
        <v>0</v>
      </c>
      <c r="BA40" s="277"/>
      <c r="BB40" s="274">
        <f t="shared" si="32"/>
        <v>1</v>
      </c>
      <c r="BC40" s="274">
        <v>1</v>
      </c>
      <c r="BD40" s="274">
        <v>0</v>
      </c>
      <c r="BE40" s="274"/>
      <c r="BF40" s="274"/>
      <c r="BG40" s="274"/>
      <c r="BH40" s="274">
        <f t="shared" si="26"/>
        <v>2</v>
      </c>
      <c r="BI40" s="274">
        <v>2</v>
      </c>
      <c r="BJ40" s="274">
        <v>0</v>
      </c>
      <c r="BK40" s="274"/>
      <c r="BL40" s="274"/>
      <c r="BM40" s="274"/>
      <c r="BN40" s="274">
        <f t="shared" si="27"/>
        <v>0</v>
      </c>
      <c r="BO40" s="274"/>
      <c r="BP40" s="274"/>
      <c r="BQ40" s="278">
        <f t="shared" si="33"/>
        <v>2</v>
      </c>
      <c r="BR40" s="278">
        <v>2</v>
      </c>
      <c r="BS40" s="278">
        <v>0</v>
      </c>
      <c r="BT40" s="278">
        <v>0</v>
      </c>
      <c r="BU40" s="278"/>
      <c r="BV40" s="278"/>
      <c r="BW40" s="278"/>
      <c r="BX40" s="278">
        <f t="shared" si="34"/>
        <v>2</v>
      </c>
      <c r="BY40" s="278">
        <v>2</v>
      </c>
      <c r="BZ40" s="278">
        <v>0</v>
      </c>
      <c r="CA40" s="278">
        <v>0</v>
      </c>
      <c r="CB40" s="278">
        <f t="shared" si="28"/>
        <v>0</v>
      </c>
      <c r="CC40" s="278"/>
      <c r="CD40" s="278"/>
      <c r="CE40" s="278">
        <f t="shared" si="35"/>
        <v>2</v>
      </c>
      <c r="CF40" s="278">
        <v>2</v>
      </c>
      <c r="CG40" s="278">
        <v>0</v>
      </c>
      <c r="CH40" s="278">
        <v>0</v>
      </c>
      <c r="CI40" s="278"/>
      <c r="CJ40" s="278"/>
      <c r="CK40" s="278"/>
      <c r="CL40" s="278">
        <f t="shared" si="41"/>
        <v>2</v>
      </c>
      <c r="CM40" s="278">
        <v>2</v>
      </c>
      <c r="CN40" s="278">
        <v>0</v>
      </c>
      <c r="CO40" s="278">
        <v>0</v>
      </c>
      <c r="CP40" s="278"/>
      <c r="CQ40" s="278"/>
      <c r="CR40" s="278"/>
      <c r="CS40" s="278">
        <f t="shared" si="42"/>
        <v>2</v>
      </c>
      <c r="CT40" s="278">
        <v>2</v>
      </c>
      <c r="CU40" s="278">
        <v>0</v>
      </c>
      <c r="CV40" s="278">
        <v>0</v>
      </c>
      <c r="CW40" s="278"/>
      <c r="CX40" s="278"/>
      <c r="CY40" s="278"/>
      <c r="CZ40" s="279">
        <f t="shared" si="11"/>
        <v>0</v>
      </c>
      <c r="DA40" s="279">
        <f t="shared" si="8"/>
        <v>0</v>
      </c>
      <c r="DB40" s="280"/>
    </row>
    <row r="41" spans="1:106" s="281" customFormat="1" ht="24" customHeight="1" x14ac:dyDescent="0.2">
      <c r="A41" s="270">
        <v>11</v>
      </c>
      <c r="B41" s="271" t="s">
        <v>731</v>
      </c>
      <c r="C41" s="272" t="s">
        <v>70</v>
      </c>
      <c r="D41" s="272" t="s">
        <v>732</v>
      </c>
      <c r="E41" s="272" t="s">
        <v>509</v>
      </c>
      <c r="F41" s="272">
        <f t="shared" si="12"/>
        <v>2</v>
      </c>
      <c r="G41" s="270">
        <f t="shared" si="13"/>
        <v>2</v>
      </c>
      <c r="H41" s="270"/>
      <c r="I41" s="270">
        <v>2</v>
      </c>
      <c r="J41" s="270"/>
      <c r="K41" s="272">
        <f t="shared" si="14"/>
        <v>0</v>
      </c>
      <c r="L41" s="270"/>
      <c r="M41" s="270"/>
      <c r="N41" s="272">
        <f t="shared" si="48"/>
        <v>2</v>
      </c>
      <c r="O41" s="270">
        <f t="shared" si="15"/>
        <v>2</v>
      </c>
      <c r="P41" s="270"/>
      <c r="Q41" s="272">
        <v>2</v>
      </c>
      <c r="R41" s="270"/>
      <c r="S41" s="272" t="e">
        <f>T41+#REF!</f>
        <v>#REF!</v>
      </c>
      <c r="T41" s="270"/>
      <c r="U41" s="273">
        <f t="shared" si="31"/>
        <v>2</v>
      </c>
      <c r="V41" s="274">
        <f t="shared" si="16"/>
        <v>2</v>
      </c>
      <c r="W41" s="274"/>
      <c r="X41" s="274">
        <v>2</v>
      </c>
      <c r="Y41" s="274">
        <v>0</v>
      </c>
      <c r="Z41" s="274"/>
      <c r="AA41" s="274"/>
      <c r="AB41" s="274"/>
      <c r="AC41" s="275">
        <f t="shared" si="17"/>
        <v>2</v>
      </c>
      <c r="AD41" s="275">
        <f t="shared" si="18"/>
        <v>2</v>
      </c>
      <c r="AE41" s="274">
        <f t="shared" si="19"/>
        <v>0</v>
      </c>
      <c r="AF41" s="274">
        <f t="shared" si="19"/>
        <v>0</v>
      </c>
      <c r="AG41" s="274">
        <f t="shared" si="19"/>
        <v>0</v>
      </c>
      <c r="AH41" s="274">
        <f t="shared" si="19"/>
        <v>0</v>
      </c>
      <c r="AI41" s="275">
        <f t="shared" si="20"/>
        <v>2</v>
      </c>
      <c r="AJ41" s="275">
        <f t="shared" si="21"/>
        <v>2</v>
      </c>
      <c r="AK41" s="274">
        <f t="shared" si="22"/>
        <v>0</v>
      </c>
      <c r="AL41" s="275">
        <f t="shared" si="43"/>
        <v>0</v>
      </c>
      <c r="AM41" s="275">
        <v>0</v>
      </c>
      <c r="AN41" s="275">
        <v>0</v>
      </c>
      <c r="AO41" s="276"/>
      <c r="AP41" s="275">
        <f t="shared" si="44"/>
        <v>0</v>
      </c>
      <c r="AQ41" s="275"/>
      <c r="AR41" s="275">
        <f t="shared" si="45"/>
        <v>0</v>
      </c>
      <c r="AS41" s="274">
        <f t="shared" si="1"/>
        <v>0</v>
      </c>
      <c r="AT41" s="274">
        <f t="shared" si="46"/>
        <v>0</v>
      </c>
      <c r="AU41" s="274">
        <f t="shared" si="46"/>
        <v>0</v>
      </c>
      <c r="AV41" s="274">
        <f t="shared" si="46"/>
        <v>0</v>
      </c>
      <c r="AW41" s="274">
        <f t="shared" si="38"/>
        <v>0</v>
      </c>
      <c r="AX41" s="273">
        <f t="shared" si="3"/>
        <v>0</v>
      </c>
      <c r="AY41" s="274">
        <f t="shared" si="47"/>
        <v>0</v>
      </c>
      <c r="AZ41" s="274">
        <f t="shared" si="47"/>
        <v>0</v>
      </c>
      <c r="BA41" s="277"/>
      <c r="BB41" s="274">
        <f t="shared" si="32"/>
        <v>2</v>
      </c>
      <c r="BC41" s="274">
        <v>2</v>
      </c>
      <c r="BD41" s="274">
        <v>0</v>
      </c>
      <c r="BE41" s="274"/>
      <c r="BF41" s="274"/>
      <c r="BG41" s="274"/>
      <c r="BH41" s="274">
        <f t="shared" si="26"/>
        <v>2</v>
      </c>
      <c r="BI41" s="274">
        <v>2</v>
      </c>
      <c r="BJ41" s="274">
        <v>0</v>
      </c>
      <c r="BK41" s="274"/>
      <c r="BL41" s="274"/>
      <c r="BM41" s="274"/>
      <c r="BN41" s="274">
        <f t="shared" si="27"/>
        <v>0</v>
      </c>
      <c r="BO41" s="274"/>
      <c r="BP41" s="274"/>
      <c r="BQ41" s="278">
        <f t="shared" si="33"/>
        <v>2</v>
      </c>
      <c r="BR41" s="278">
        <v>2</v>
      </c>
      <c r="BS41" s="278">
        <v>0</v>
      </c>
      <c r="BT41" s="278">
        <v>0</v>
      </c>
      <c r="BU41" s="278"/>
      <c r="BV41" s="278"/>
      <c r="BW41" s="278"/>
      <c r="BX41" s="278">
        <f t="shared" si="34"/>
        <v>2</v>
      </c>
      <c r="BY41" s="278">
        <v>2</v>
      </c>
      <c r="BZ41" s="278">
        <v>0</v>
      </c>
      <c r="CA41" s="278">
        <v>0</v>
      </c>
      <c r="CB41" s="278">
        <f t="shared" si="28"/>
        <v>0</v>
      </c>
      <c r="CC41" s="278"/>
      <c r="CD41" s="278"/>
      <c r="CE41" s="278">
        <f t="shared" si="35"/>
        <v>2</v>
      </c>
      <c r="CF41" s="278">
        <v>2</v>
      </c>
      <c r="CG41" s="278">
        <v>0</v>
      </c>
      <c r="CH41" s="278"/>
      <c r="CI41" s="278"/>
      <c r="CJ41" s="278"/>
      <c r="CK41" s="278"/>
      <c r="CL41" s="278">
        <f t="shared" si="41"/>
        <v>1</v>
      </c>
      <c r="CM41" s="278">
        <v>1</v>
      </c>
      <c r="CN41" s="278">
        <v>0</v>
      </c>
      <c r="CO41" s="278"/>
      <c r="CP41" s="278"/>
      <c r="CQ41" s="278"/>
      <c r="CR41" s="278"/>
      <c r="CS41" s="278">
        <f t="shared" si="42"/>
        <v>2</v>
      </c>
      <c r="CT41" s="278">
        <v>2</v>
      </c>
      <c r="CU41" s="278">
        <v>0</v>
      </c>
      <c r="CV41" s="278"/>
      <c r="CW41" s="278"/>
      <c r="CX41" s="278"/>
      <c r="CY41" s="278"/>
      <c r="CZ41" s="279">
        <f t="shared" si="11"/>
        <v>0</v>
      </c>
      <c r="DA41" s="279">
        <f t="shared" si="8"/>
        <v>0</v>
      </c>
      <c r="DB41" s="280"/>
    </row>
    <row r="42" spans="1:106" s="281" customFormat="1" ht="24" customHeight="1" x14ac:dyDescent="0.2">
      <c r="A42" s="270">
        <v>12</v>
      </c>
      <c r="B42" s="271" t="s">
        <v>733</v>
      </c>
      <c r="C42" s="272" t="s">
        <v>70</v>
      </c>
      <c r="D42" s="272" t="s">
        <v>734</v>
      </c>
      <c r="E42" s="272" t="s">
        <v>509</v>
      </c>
      <c r="F42" s="272">
        <f t="shared" si="12"/>
        <v>2</v>
      </c>
      <c r="G42" s="270">
        <f t="shared" si="13"/>
        <v>2</v>
      </c>
      <c r="H42" s="270"/>
      <c r="I42" s="270">
        <v>2</v>
      </c>
      <c r="J42" s="270"/>
      <c r="K42" s="272">
        <f t="shared" si="14"/>
        <v>0</v>
      </c>
      <c r="L42" s="270"/>
      <c r="M42" s="270"/>
      <c r="N42" s="272">
        <f t="shared" si="48"/>
        <v>2</v>
      </c>
      <c r="O42" s="270">
        <f t="shared" si="15"/>
        <v>2</v>
      </c>
      <c r="P42" s="270"/>
      <c r="Q42" s="272">
        <v>2</v>
      </c>
      <c r="R42" s="270"/>
      <c r="S42" s="272" t="e">
        <f>T42+#REF!</f>
        <v>#REF!</v>
      </c>
      <c r="T42" s="270"/>
      <c r="U42" s="273">
        <f t="shared" si="31"/>
        <v>2</v>
      </c>
      <c r="V42" s="274">
        <f t="shared" si="16"/>
        <v>2</v>
      </c>
      <c r="W42" s="274"/>
      <c r="X42" s="274">
        <v>2</v>
      </c>
      <c r="Y42" s="274">
        <v>0</v>
      </c>
      <c r="Z42" s="274"/>
      <c r="AA42" s="274"/>
      <c r="AB42" s="274"/>
      <c r="AC42" s="275">
        <f t="shared" si="17"/>
        <v>2</v>
      </c>
      <c r="AD42" s="275">
        <f t="shared" si="18"/>
        <v>2</v>
      </c>
      <c r="AE42" s="274">
        <f t="shared" si="19"/>
        <v>0</v>
      </c>
      <c r="AF42" s="274">
        <f t="shared" si="19"/>
        <v>0</v>
      </c>
      <c r="AG42" s="274">
        <f t="shared" si="19"/>
        <v>0</v>
      </c>
      <c r="AH42" s="274">
        <f t="shared" si="19"/>
        <v>0</v>
      </c>
      <c r="AI42" s="275">
        <f t="shared" si="20"/>
        <v>2</v>
      </c>
      <c r="AJ42" s="275">
        <f t="shared" si="21"/>
        <v>2</v>
      </c>
      <c r="AK42" s="274">
        <f t="shared" si="22"/>
        <v>0</v>
      </c>
      <c r="AL42" s="275">
        <f t="shared" si="43"/>
        <v>0</v>
      </c>
      <c r="AM42" s="275">
        <v>0</v>
      </c>
      <c r="AN42" s="275">
        <v>0</v>
      </c>
      <c r="AO42" s="276"/>
      <c r="AP42" s="275">
        <f t="shared" si="44"/>
        <v>0</v>
      </c>
      <c r="AQ42" s="275"/>
      <c r="AR42" s="275">
        <f t="shared" si="45"/>
        <v>0</v>
      </c>
      <c r="AS42" s="274">
        <f t="shared" si="1"/>
        <v>0</v>
      </c>
      <c r="AT42" s="274">
        <f t="shared" si="46"/>
        <v>0</v>
      </c>
      <c r="AU42" s="274">
        <f t="shared" si="46"/>
        <v>0</v>
      </c>
      <c r="AV42" s="274">
        <f t="shared" si="46"/>
        <v>0</v>
      </c>
      <c r="AW42" s="274">
        <f t="shared" si="38"/>
        <v>0</v>
      </c>
      <c r="AX42" s="273">
        <f t="shared" si="3"/>
        <v>0</v>
      </c>
      <c r="AY42" s="274">
        <f t="shared" si="47"/>
        <v>0</v>
      </c>
      <c r="AZ42" s="274">
        <f t="shared" si="47"/>
        <v>0</v>
      </c>
      <c r="BA42" s="277"/>
      <c r="BB42" s="274">
        <f t="shared" si="32"/>
        <v>2</v>
      </c>
      <c r="BC42" s="274">
        <v>2</v>
      </c>
      <c r="BD42" s="274">
        <v>0</v>
      </c>
      <c r="BE42" s="274"/>
      <c r="BF42" s="274"/>
      <c r="BG42" s="274"/>
      <c r="BH42" s="274">
        <f>BI42+BJ42</f>
        <v>4</v>
      </c>
      <c r="BI42" s="274">
        <v>4</v>
      </c>
      <c r="BJ42" s="274">
        <v>0</v>
      </c>
      <c r="BK42" s="274"/>
      <c r="BL42" s="274"/>
      <c r="BM42" s="274"/>
      <c r="BN42" s="274">
        <f t="shared" si="27"/>
        <v>0</v>
      </c>
      <c r="BO42" s="274"/>
      <c r="BP42" s="274"/>
      <c r="BQ42" s="278">
        <f t="shared" si="33"/>
        <v>2</v>
      </c>
      <c r="BR42" s="278">
        <v>2</v>
      </c>
      <c r="BS42" s="278">
        <v>0</v>
      </c>
      <c r="BT42" s="278">
        <v>0</v>
      </c>
      <c r="BU42" s="278"/>
      <c r="BV42" s="278"/>
      <c r="BW42" s="278"/>
      <c r="BX42" s="278">
        <f t="shared" si="34"/>
        <v>3</v>
      </c>
      <c r="BY42" s="278">
        <v>3</v>
      </c>
      <c r="BZ42" s="278">
        <v>0</v>
      </c>
      <c r="CA42" s="278">
        <v>0</v>
      </c>
      <c r="CB42" s="278">
        <f t="shared" si="28"/>
        <v>0</v>
      </c>
      <c r="CC42" s="278"/>
      <c r="CD42" s="278"/>
      <c r="CE42" s="278">
        <f t="shared" si="35"/>
        <v>2</v>
      </c>
      <c r="CF42" s="278">
        <v>2</v>
      </c>
      <c r="CG42" s="278">
        <v>0</v>
      </c>
      <c r="CH42" s="278">
        <v>0</v>
      </c>
      <c r="CI42" s="278"/>
      <c r="CJ42" s="278"/>
      <c r="CK42" s="278"/>
      <c r="CL42" s="278">
        <f t="shared" si="41"/>
        <v>2</v>
      </c>
      <c r="CM42" s="278">
        <v>2</v>
      </c>
      <c r="CN42" s="278">
        <v>0</v>
      </c>
      <c r="CO42" s="278">
        <v>0</v>
      </c>
      <c r="CP42" s="278"/>
      <c r="CQ42" s="278"/>
      <c r="CR42" s="278"/>
      <c r="CS42" s="278">
        <f t="shared" si="42"/>
        <v>2</v>
      </c>
      <c r="CT42" s="278">
        <v>2</v>
      </c>
      <c r="CU42" s="278">
        <v>0</v>
      </c>
      <c r="CV42" s="278">
        <v>0</v>
      </c>
      <c r="CW42" s="278"/>
      <c r="CX42" s="278"/>
      <c r="CY42" s="278"/>
      <c r="CZ42" s="279">
        <f t="shared" si="11"/>
        <v>0</v>
      </c>
      <c r="DA42" s="279">
        <f t="shared" si="8"/>
        <v>0</v>
      </c>
      <c r="DB42" s="280"/>
    </row>
    <row r="43" spans="1:106" s="281" customFormat="1" ht="24" customHeight="1" x14ac:dyDescent="0.2">
      <c r="A43" s="270">
        <v>13</v>
      </c>
      <c r="B43" s="271" t="s">
        <v>735</v>
      </c>
      <c r="C43" s="272" t="s">
        <v>70</v>
      </c>
      <c r="D43" s="272" t="s">
        <v>736</v>
      </c>
      <c r="E43" s="272" t="s">
        <v>509</v>
      </c>
      <c r="F43" s="272">
        <f t="shared" si="12"/>
        <v>2</v>
      </c>
      <c r="G43" s="270">
        <f t="shared" si="13"/>
        <v>2</v>
      </c>
      <c r="H43" s="270"/>
      <c r="I43" s="270">
        <v>2</v>
      </c>
      <c r="J43" s="270"/>
      <c r="K43" s="272">
        <f t="shared" si="14"/>
        <v>0</v>
      </c>
      <c r="L43" s="270"/>
      <c r="M43" s="270"/>
      <c r="N43" s="272">
        <f t="shared" si="48"/>
        <v>2</v>
      </c>
      <c r="O43" s="270">
        <f t="shared" si="15"/>
        <v>2</v>
      </c>
      <c r="P43" s="270"/>
      <c r="Q43" s="272">
        <v>2</v>
      </c>
      <c r="R43" s="270"/>
      <c r="S43" s="272" t="e">
        <f>T43+#REF!</f>
        <v>#REF!</v>
      </c>
      <c r="T43" s="270"/>
      <c r="U43" s="273">
        <f t="shared" si="31"/>
        <v>2</v>
      </c>
      <c r="V43" s="274">
        <f t="shared" si="16"/>
        <v>2</v>
      </c>
      <c r="W43" s="274"/>
      <c r="X43" s="274">
        <v>2</v>
      </c>
      <c r="Y43" s="274">
        <v>0</v>
      </c>
      <c r="Z43" s="274"/>
      <c r="AA43" s="274"/>
      <c r="AB43" s="274"/>
      <c r="AC43" s="275">
        <f t="shared" si="17"/>
        <v>2</v>
      </c>
      <c r="AD43" s="275">
        <f t="shared" si="18"/>
        <v>2</v>
      </c>
      <c r="AE43" s="274">
        <f t="shared" si="19"/>
        <v>0</v>
      </c>
      <c r="AF43" s="274">
        <f t="shared" si="19"/>
        <v>0</v>
      </c>
      <c r="AG43" s="274">
        <f t="shared" si="19"/>
        <v>0</v>
      </c>
      <c r="AH43" s="274">
        <f t="shared" si="19"/>
        <v>0</v>
      </c>
      <c r="AI43" s="275">
        <f t="shared" si="20"/>
        <v>2</v>
      </c>
      <c r="AJ43" s="275">
        <f t="shared" si="21"/>
        <v>2</v>
      </c>
      <c r="AK43" s="274">
        <f t="shared" si="22"/>
        <v>0</v>
      </c>
      <c r="AL43" s="275">
        <f t="shared" si="43"/>
        <v>0</v>
      </c>
      <c r="AM43" s="275">
        <v>0</v>
      </c>
      <c r="AN43" s="275">
        <v>0</v>
      </c>
      <c r="AO43" s="276"/>
      <c r="AP43" s="275">
        <f t="shared" si="44"/>
        <v>0</v>
      </c>
      <c r="AQ43" s="275"/>
      <c r="AR43" s="275">
        <f t="shared" si="45"/>
        <v>0</v>
      </c>
      <c r="AS43" s="274">
        <f t="shared" si="1"/>
        <v>0</v>
      </c>
      <c r="AT43" s="274">
        <f t="shared" si="46"/>
        <v>0</v>
      </c>
      <c r="AU43" s="274">
        <f t="shared" si="46"/>
        <v>0</v>
      </c>
      <c r="AV43" s="274">
        <f t="shared" si="46"/>
        <v>0</v>
      </c>
      <c r="AW43" s="274">
        <f t="shared" si="38"/>
        <v>0</v>
      </c>
      <c r="AX43" s="273">
        <f t="shared" si="3"/>
        <v>0</v>
      </c>
      <c r="AY43" s="274">
        <f t="shared" si="47"/>
        <v>0</v>
      </c>
      <c r="AZ43" s="274">
        <f t="shared" si="47"/>
        <v>0</v>
      </c>
      <c r="BA43" s="277"/>
      <c r="BB43" s="274">
        <f t="shared" si="32"/>
        <v>2</v>
      </c>
      <c r="BC43" s="274">
        <v>2</v>
      </c>
      <c r="BD43" s="274">
        <v>0</v>
      </c>
      <c r="BE43" s="274"/>
      <c r="BF43" s="274"/>
      <c r="BG43" s="274"/>
      <c r="BH43" s="274">
        <f t="shared" si="26"/>
        <v>2</v>
      </c>
      <c r="BI43" s="274">
        <v>2</v>
      </c>
      <c r="BJ43" s="274">
        <v>0</v>
      </c>
      <c r="BK43" s="274"/>
      <c r="BL43" s="274"/>
      <c r="BM43" s="274"/>
      <c r="BN43" s="274">
        <f t="shared" si="27"/>
        <v>0</v>
      </c>
      <c r="BO43" s="274"/>
      <c r="BP43" s="274"/>
      <c r="BQ43" s="278">
        <f t="shared" si="33"/>
        <v>2</v>
      </c>
      <c r="BR43" s="278">
        <v>2</v>
      </c>
      <c r="BS43" s="278">
        <v>0</v>
      </c>
      <c r="BT43" s="278">
        <v>0</v>
      </c>
      <c r="BU43" s="278"/>
      <c r="BV43" s="278"/>
      <c r="BW43" s="278"/>
      <c r="BX43" s="278">
        <f t="shared" si="34"/>
        <v>2</v>
      </c>
      <c r="BY43" s="278">
        <v>2</v>
      </c>
      <c r="BZ43" s="278">
        <v>0</v>
      </c>
      <c r="CA43" s="278">
        <v>0</v>
      </c>
      <c r="CB43" s="278">
        <f t="shared" si="28"/>
        <v>0</v>
      </c>
      <c r="CC43" s="278"/>
      <c r="CD43" s="278"/>
      <c r="CE43" s="278">
        <f t="shared" si="35"/>
        <v>2</v>
      </c>
      <c r="CF43" s="278">
        <v>2</v>
      </c>
      <c r="CG43" s="278">
        <v>0</v>
      </c>
      <c r="CH43" s="278">
        <v>0</v>
      </c>
      <c r="CI43" s="278"/>
      <c r="CJ43" s="278"/>
      <c r="CK43" s="278"/>
      <c r="CL43" s="278">
        <f t="shared" si="41"/>
        <v>1</v>
      </c>
      <c r="CM43" s="278">
        <v>1</v>
      </c>
      <c r="CN43" s="278">
        <v>0</v>
      </c>
      <c r="CO43" s="278">
        <v>0</v>
      </c>
      <c r="CP43" s="278"/>
      <c r="CQ43" s="278"/>
      <c r="CR43" s="278"/>
      <c r="CS43" s="278">
        <f t="shared" si="42"/>
        <v>2</v>
      </c>
      <c r="CT43" s="278">
        <v>2</v>
      </c>
      <c r="CU43" s="278">
        <v>0</v>
      </c>
      <c r="CV43" s="278">
        <v>0</v>
      </c>
      <c r="CW43" s="278"/>
      <c r="CX43" s="278"/>
      <c r="CY43" s="278"/>
      <c r="CZ43" s="279">
        <f t="shared" si="11"/>
        <v>0</v>
      </c>
      <c r="DA43" s="279">
        <f t="shared" si="8"/>
        <v>0</v>
      </c>
      <c r="DB43" s="280"/>
    </row>
    <row r="44" spans="1:106" s="281" customFormat="1" ht="24" customHeight="1" x14ac:dyDescent="0.2">
      <c r="A44" s="270">
        <v>14</v>
      </c>
      <c r="B44" s="271" t="s">
        <v>737</v>
      </c>
      <c r="C44" s="272" t="s">
        <v>70</v>
      </c>
      <c r="D44" s="272" t="s">
        <v>713</v>
      </c>
      <c r="E44" s="272" t="s">
        <v>509</v>
      </c>
      <c r="F44" s="272">
        <f t="shared" si="12"/>
        <v>2</v>
      </c>
      <c r="G44" s="270">
        <f t="shared" si="13"/>
        <v>2</v>
      </c>
      <c r="H44" s="270"/>
      <c r="I44" s="270">
        <v>2</v>
      </c>
      <c r="J44" s="270"/>
      <c r="K44" s="272">
        <f t="shared" si="14"/>
        <v>0</v>
      </c>
      <c r="L44" s="270"/>
      <c r="M44" s="270"/>
      <c r="N44" s="272">
        <f t="shared" si="48"/>
        <v>2</v>
      </c>
      <c r="O44" s="270">
        <f t="shared" si="15"/>
        <v>2</v>
      </c>
      <c r="P44" s="270"/>
      <c r="Q44" s="272">
        <v>2</v>
      </c>
      <c r="R44" s="270"/>
      <c r="S44" s="272" t="e">
        <f>T44+#REF!</f>
        <v>#REF!</v>
      </c>
      <c r="T44" s="270"/>
      <c r="U44" s="273">
        <f t="shared" si="31"/>
        <v>2</v>
      </c>
      <c r="V44" s="274">
        <f t="shared" si="16"/>
        <v>2</v>
      </c>
      <c r="W44" s="274"/>
      <c r="X44" s="274">
        <v>2</v>
      </c>
      <c r="Y44" s="274">
        <v>0</v>
      </c>
      <c r="Z44" s="274"/>
      <c r="AA44" s="274"/>
      <c r="AB44" s="274"/>
      <c r="AC44" s="275">
        <f t="shared" si="17"/>
        <v>2</v>
      </c>
      <c r="AD44" s="275">
        <f t="shared" si="18"/>
        <v>2</v>
      </c>
      <c r="AE44" s="274">
        <f t="shared" ref="AE44:AH69" si="49">Y44</f>
        <v>0</v>
      </c>
      <c r="AF44" s="274">
        <f t="shared" si="49"/>
        <v>0</v>
      </c>
      <c r="AG44" s="274">
        <f t="shared" si="49"/>
        <v>0</v>
      </c>
      <c r="AH44" s="274">
        <f t="shared" si="49"/>
        <v>0</v>
      </c>
      <c r="AI44" s="275">
        <f t="shared" si="20"/>
        <v>2</v>
      </c>
      <c r="AJ44" s="275">
        <f t="shared" si="21"/>
        <v>2</v>
      </c>
      <c r="AK44" s="274">
        <f t="shared" si="22"/>
        <v>0</v>
      </c>
      <c r="AL44" s="275">
        <f t="shared" si="43"/>
        <v>0</v>
      </c>
      <c r="AM44" s="275">
        <v>0</v>
      </c>
      <c r="AN44" s="275">
        <v>0</v>
      </c>
      <c r="AO44" s="276"/>
      <c r="AP44" s="275">
        <f t="shared" si="44"/>
        <v>0</v>
      </c>
      <c r="AQ44" s="275"/>
      <c r="AR44" s="275">
        <f t="shared" si="45"/>
        <v>0</v>
      </c>
      <c r="AS44" s="274">
        <f t="shared" si="1"/>
        <v>0</v>
      </c>
      <c r="AT44" s="274">
        <f t="shared" si="46"/>
        <v>0</v>
      </c>
      <c r="AU44" s="274">
        <f t="shared" si="46"/>
        <v>0</v>
      </c>
      <c r="AV44" s="274">
        <f t="shared" si="46"/>
        <v>0</v>
      </c>
      <c r="AW44" s="274">
        <f t="shared" si="38"/>
        <v>0</v>
      </c>
      <c r="AX44" s="273">
        <f t="shared" si="3"/>
        <v>0</v>
      </c>
      <c r="AY44" s="274">
        <f t="shared" si="47"/>
        <v>0</v>
      </c>
      <c r="AZ44" s="274">
        <f t="shared" si="47"/>
        <v>0</v>
      </c>
      <c r="BA44" s="277"/>
      <c r="BB44" s="274">
        <f t="shared" si="32"/>
        <v>2</v>
      </c>
      <c r="BC44" s="274">
        <v>2</v>
      </c>
      <c r="BD44" s="274">
        <v>0</v>
      </c>
      <c r="BE44" s="274"/>
      <c r="BF44" s="274"/>
      <c r="BG44" s="274"/>
      <c r="BH44" s="274">
        <f t="shared" si="26"/>
        <v>2</v>
      </c>
      <c r="BI44" s="274">
        <v>2</v>
      </c>
      <c r="BJ44" s="274">
        <v>0</v>
      </c>
      <c r="BK44" s="274"/>
      <c r="BL44" s="274"/>
      <c r="BM44" s="274"/>
      <c r="BN44" s="274">
        <f t="shared" si="27"/>
        <v>0</v>
      </c>
      <c r="BO44" s="274"/>
      <c r="BP44" s="274"/>
      <c r="BQ44" s="278">
        <f t="shared" si="33"/>
        <v>2</v>
      </c>
      <c r="BR44" s="278">
        <v>1</v>
      </c>
      <c r="BS44" s="278">
        <v>1</v>
      </c>
      <c r="BT44" s="278">
        <v>0</v>
      </c>
      <c r="BU44" s="278"/>
      <c r="BV44" s="278"/>
      <c r="BW44" s="278"/>
      <c r="BX44" s="278">
        <f t="shared" si="34"/>
        <v>1</v>
      </c>
      <c r="BY44" s="278">
        <v>0</v>
      </c>
      <c r="BZ44" s="278">
        <v>1</v>
      </c>
      <c r="CA44" s="278">
        <v>0</v>
      </c>
      <c r="CB44" s="278">
        <f t="shared" si="28"/>
        <v>0</v>
      </c>
      <c r="CC44" s="278"/>
      <c r="CD44" s="278"/>
      <c r="CE44" s="278">
        <f t="shared" si="35"/>
        <v>2</v>
      </c>
      <c r="CF44" s="278">
        <v>0</v>
      </c>
      <c r="CG44" s="278">
        <v>2</v>
      </c>
      <c r="CH44" s="278">
        <v>0</v>
      </c>
      <c r="CI44" s="278"/>
      <c r="CJ44" s="278"/>
      <c r="CK44" s="278"/>
      <c r="CL44" s="278">
        <f t="shared" si="41"/>
        <v>0</v>
      </c>
      <c r="CM44" s="278">
        <v>0</v>
      </c>
      <c r="CN44" s="278">
        <v>0</v>
      </c>
      <c r="CO44" s="278">
        <v>0</v>
      </c>
      <c r="CP44" s="278"/>
      <c r="CQ44" s="278"/>
      <c r="CR44" s="278"/>
      <c r="CS44" s="278">
        <f t="shared" si="42"/>
        <v>2</v>
      </c>
      <c r="CT44" s="278">
        <v>0</v>
      </c>
      <c r="CU44" s="278">
        <v>2</v>
      </c>
      <c r="CV44" s="278">
        <v>0</v>
      </c>
      <c r="CW44" s="278"/>
      <c r="CX44" s="278"/>
      <c r="CY44" s="278"/>
      <c r="CZ44" s="279">
        <f t="shared" si="11"/>
        <v>0</v>
      </c>
      <c r="DA44" s="279">
        <f t="shared" ref="DA44:DA69" si="50">CW44-CI44</f>
        <v>0</v>
      </c>
      <c r="DB44" s="27"/>
    </row>
    <row r="45" spans="1:106" s="281" customFormat="1" ht="24" customHeight="1" x14ac:dyDescent="0.2">
      <c r="A45" s="270">
        <v>15</v>
      </c>
      <c r="B45" s="271" t="s">
        <v>738</v>
      </c>
      <c r="C45" s="272"/>
      <c r="D45" s="272"/>
      <c r="E45" s="272"/>
      <c r="F45" s="272"/>
      <c r="G45" s="270"/>
      <c r="H45" s="270"/>
      <c r="I45" s="270"/>
      <c r="J45" s="270"/>
      <c r="K45" s="272"/>
      <c r="L45" s="270"/>
      <c r="M45" s="270"/>
      <c r="N45" s="272"/>
      <c r="O45" s="270"/>
      <c r="P45" s="270"/>
      <c r="Q45" s="272"/>
      <c r="R45" s="270"/>
      <c r="S45" s="272"/>
      <c r="T45" s="270"/>
      <c r="U45" s="273">
        <f t="shared" si="31"/>
        <v>0</v>
      </c>
      <c r="V45" s="274">
        <v>0</v>
      </c>
      <c r="W45" s="274"/>
      <c r="X45" s="274"/>
      <c r="Y45" s="274">
        <v>0</v>
      </c>
      <c r="Z45" s="274"/>
      <c r="AA45" s="274"/>
      <c r="AB45" s="274"/>
      <c r="AC45" s="275"/>
      <c r="AD45" s="275"/>
      <c r="AE45" s="274">
        <f t="shared" si="49"/>
        <v>0</v>
      </c>
      <c r="AF45" s="274"/>
      <c r="AG45" s="274"/>
      <c r="AH45" s="274"/>
      <c r="AI45" s="275"/>
      <c r="AJ45" s="275"/>
      <c r="AK45" s="274">
        <f t="shared" si="22"/>
        <v>0</v>
      </c>
      <c r="AL45" s="275"/>
      <c r="AM45" s="275"/>
      <c r="AN45" s="275"/>
      <c r="AO45" s="276"/>
      <c r="AP45" s="275"/>
      <c r="AQ45" s="275"/>
      <c r="AR45" s="275"/>
      <c r="AS45" s="274"/>
      <c r="AT45" s="274"/>
      <c r="AU45" s="274"/>
      <c r="AV45" s="274"/>
      <c r="AW45" s="274">
        <f t="shared" si="38"/>
        <v>0</v>
      </c>
      <c r="AX45" s="273"/>
      <c r="AY45" s="274"/>
      <c r="AZ45" s="274"/>
      <c r="BA45" s="277"/>
      <c r="BB45" s="274">
        <f t="shared" si="32"/>
        <v>0</v>
      </c>
      <c r="BC45" s="274">
        <v>0</v>
      </c>
      <c r="BD45" s="274">
        <v>0</v>
      </c>
      <c r="BE45" s="274"/>
      <c r="BF45" s="274"/>
      <c r="BG45" s="274"/>
      <c r="BH45" s="274">
        <f t="shared" si="26"/>
        <v>0</v>
      </c>
      <c r="BI45" s="274">
        <v>0</v>
      </c>
      <c r="BJ45" s="274">
        <v>0</v>
      </c>
      <c r="BK45" s="274"/>
      <c r="BL45" s="274"/>
      <c r="BM45" s="274"/>
      <c r="BN45" s="274"/>
      <c r="BO45" s="274"/>
      <c r="BP45" s="274"/>
      <c r="BQ45" s="278">
        <f t="shared" si="33"/>
        <v>2</v>
      </c>
      <c r="BR45" s="278">
        <v>1</v>
      </c>
      <c r="BS45" s="278">
        <v>1</v>
      </c>
      <c r="BT45" s="278">
        <v>0</v>
      </c>
      <c r="BU45" s="278"/>
      <c r="BV45" s="278"/>
      <c r="BW45" s="278"/>
      <c r="BX45" s="278">
        <f t="shared" si="34"/>
        <v>2</v>
      </c>
      <c r="BY45" s="278">
        <v>1</v>
      </c>
      <c r="BZ45" s="278">
        <v>1</v>
      </c>
      <c r="CA45" s="278">
        <v>0</v>
      </c>
      <c r="CB45" s="278">
        <f t="shared" si="28"/>
        <v>0</v>
      </c>
      <c r="CC45" s="278"/>
      <c r="CD45" s="278"/>
      <c r="CE45" s="278">
        <f t="shared" si="35"/>
        <v>2</v>
      </c>
      <c r="CF45" s="278">
        <v>1</v>
      </c>
      <c r="CG45" s="278">
        <v>1</v>
      </c>
      <c r="CH45" s="278">
        <v>0</v>
      </c>
      <c r="CI45" s="278"/>
      <c r="CJ45" s="278"/>
      <c r="CK45" s="278"/>
      <c r="CL45" s="278">
        <f t="shared" si="41"/>
        <v>2</v>
      </c>
      <c r="CM45" s="278">
        <v>1</v>
      </c>
      <c r="CN45" s="278">
        <v>1</v>
      </c>
      <c r="CO45" s="278">
        <v>0</v>
      </c>
      <c r="CP45" s="278"/>
      <c r="CQ45" s="278"/>
      <c r="CR45" s="278"/>
      <c r="CS45" s="278">
        <f t="shared" si="42"/>
        <v>2</v>
      </c>
      <c r="CT45" s="278">
        <v>1</v>
      </c>
      <c r="CU45" s="278">
        <v>1</v>
      </c>
      <c r="CV45" s="278">
        <v>0</v>
      </c>
      <c r="CW45" s="278"/>
      <c r="CX45" s="278"/>
      <c r="CY45" s="278"/>
      <c r="CZ45" s="279">
        <f t="shared" si="11"/>
        <v>0</v>
      </c>
      <c r="DA45" s="279">
        <f t="shared" si="50"/>
        <v>0</v>
      </c>
      <c r="DB45" s="27"/>
    </row>
    <row r="46" spans="1:106" s="281" customFormat="1" ht="24" customHeight="1" x14ac:dyDescent="0.2">
      <c r="A46" s="270">
        <v>16</v>
      </c>
      <c r="B46" s="271" t="s">
        <v>739</v>
      </c>
      <c r="C46" s="272" t="s">
        <v>70</v>
      </c>
      <c r="D46" s="272" t="s">
        <v>716</v>
      </c>
      <c r="E46" s="272" t="s">
        <v>509</v>
      </c>
      <c r="F46" s="272">
        <f t="shared" si="12"/>
        <v>2</v>
      </c>
      <c r="G46" s="270">
        <f t="shared" si="13"/>
        <v>2</v>
      </c>
      <c r="H46" s="270"/>
      <c r="I46" s="270">
        <v>2</v>
      </c>
      <c r="J46" s="270"/>
      <c r="K46" s="272">
        <f t="shared" si="14"/>
        <v>0</v>
      </c>
      <c r="L46" s="270"/>
      <c r="M46" s="270"/>
      <c r="N46" s="272">
        <f t="shared" si="48"/>
        <v>1</v>
      </c>
      <c r="O46" s="270">
        <f t="shared" si="15"/>
        <v>1</v>
      </c>
      <c r="P46" s="270"/>
      <c r="Q46" s="272">
        <v>1</v>
      </c>
      <c r="R46" s="270"/>
      <c r="S46" s="272" t="e">
        <f>T46+#REF!</f>
        <v>#REF!</v>
      </c>
      <c r="T46" s="270"/>
      <c r="U46" s="273">
        <f t="shared" si="31"/>
        <v>2</v>
      </c>
      <c r="V46" s="274">
        <f t="shared" si="16"/>
        <v>2</v>
      </c>
      <c r="W46" s="274"/>
      <c r="X46" s="274">
        <v>2</v>
      </c>
      <c r="Y46" s="274">
        <v>0</v>
      </c>
      <c r="Z46" s="274"/>
      <c r="AA46" s="274"/>
      <c r="AB46" s="274"/>
      <c r="AC46" s="275">
        <f t="shared" si="17"/>
        <v>2</v>
      </c>
      <c r="AD46" s="275">
        <f t="shared" si="18"/>
        <v>2</v>
      </c>
      <c r="AE46" s="274">
        <f t="shared" si="49"/>
        <v>0</v>
      </c>
      <c r="AF46" s="274">
        <f t="shared" si="49"/>
        <v>0</v>
      </c>
      <c r="AG46" s="274">
        <f t="shared" si="49"/>
        <v>0</v>
      </c>
      <c r="AH46" s="274">
        <f t="shared" si="49"/>
        <v>0</v>
      </c>
      <c r="AI46" s="275">
        <f t="shared" si="20"/>
        <v>2</v>
      </c>
      <c r="AJ46" s="275">
        <f t="shared" si="21"/>
        <v>2</v>
      </c>
      <c r="AK46" s="274">
        <f t="shared" si="22"/>
        <v>0</v>
      </c>
      <c r="AL46" s="275">
        <f t="shared" ref="AL46:AL57" si="51">AD46-O46</f>
        <v>1</v>
      </c>
      <c r="AM46" s="275">
        <v>0</v>
      </c>
      <c r="AN46" s="275">
        <v>0</v>
      </c>
      <c r="AO46" s="276"/>
      <c r="AP46" s="275">
        <f t="shared" ref="AP46:AP57" si="52">AD46-O46</f>
        <v>1</v>
      </c>
      <c r="AQ46" s="275"/>
      <c r="AR46" s="275">
        <f t="shared" ref="AR46:AR57" si="53">AJ46-O46</f>
        <v>1</v>
      </c>
      <c r="AS46" s="274">
        <f t="shared" si="1"/>
        <v>0</v>
      </c>
      <c r="AT46" s="274">
        <f t="shared" ref="AT46:AW61" si="54">V46-G46</f>
        <v>0</v>
      </c>
      <c r="AU46" s="274">
        <f t="shared" si="54"/>
        <v>0</v>
      </c>
      <c r="AV46" s="274">
        <f t="shared" si="54"/>
        <v>0</v>
      </c>
      <c r="AW46" s="274">
        <f t="shared" si="54"/>
        <v>0</v>
      </c>
      <c r="AX46" s="273">
        <f t="shared" si="3"/>
        <v>0</v>
      </c>
      <c r="AY46" s="274">
        <f t="shared" ref="AY46:AZ57" si="55">AA46-L46</f>
        <v>0</v>
      </c>
      <c r="AZ46" s="274">
        <f t="shared" si="55"/>
        <v>0</v>
      </c>
      <c r="BA46" s="277"/>
      <c r="BB46" s="274">
        <f t="shared" si="32"/>
        <v>1</v>
      </c>
      <c r="BC46" s="274">
        <v>1</v>
      </c>
      <c r="BD46" s="274">
        <v>0</v>
      </c>
      <c r="BE46" s="274"/>
      <c r="BF46" s="274"/>
      <c r="BG46" s="274"/>
      <c r="BH46" s="274">
        <f t="shared" si="26"/>
        <v>1</v>
      </c>
      <c r="BI46" s="274">
        <v>1</v>
      </c>
      <c r="BJ46" s="274">
        <v>0</v>
      </c>
      <c r="BK46" s="274"/>
      <c r="BL46" s="274"/>
      <c r="BM46" s="274"/>
      <c r="BN46" s="274">
        <f t="shared" si="27"/>
        <v>0</v>
      </c>
      <c r="BO46" s="274"/>
      <c r="BP46" s="274"/>
      <c r="BQ46" s="278">
        <f t="shared" si="33"/>
        <v>2</v>
      </c>
      <c r="BR46" s="278">
        <v>2</v>
      </c>
      <c r="BS46" s="278">
        <v>0</v>
      </c>
      <c r="BT46" s="278">
        <v>0</v>
      </c>
      <c r="BU46" s="278"/>
      <c r="BV46" s="278"/>
      <c r="BW46" s="278"/>
      <c r="BX46" s="278">
        <f t="shared" si="34"/>
        <v>1</v>
      </c>
      <c r="BY46" s="278">
        <v>1</v>
      </c>
      <c r="BZ46" s="278">
        <v>0</v>
      </c>
      <c r="CA46" s="278">
        <v>0</v>
      </c>
      <c r="CB46" s="278">
        <f t="shared" si="28"/>
        <v>0</v>
      </c>
      <c r="CC46" s="278"/>
      <c r="CD46" s="278"/>
      <c r="CE46" s="278">
        <f t="shared" si="35"/>
        <v>2</v>
      </c>
      <c r="CF46" s="278">
        <v>1</v>
      </c>
      <c r="CG46" s="278">
        <v>1</v>
      </c>
      <c r="CH46" s="278">
        <v>0</v>
      </c>
      <c r="CI46" s="278"/>
      <c r="CJ46" s="278"/>
      <c r="CK46" s="278"/>
      <c r="CL46" s="278">
        <f t="shared" si="41"/>
        <v>1</v>
      </c>
      <c r="CM46" s="278">
        <v>1</v>
      </c>
      <c r="CN46" s="278"/>
      <c r="CO46" s="278">
        <v>0</v>
      </c>
      <c r="CP46" s="278"/>
      <c r="CQ46" s="278"/>
      <c r="CR46" s="278"/>
      <c r="CS46" s="278">
        <f t="shared" si="42"/>
        <v>2</v>
      </c>
      <c r="CT46" s="278">
        <v>1</v>
      </c>
      <c r="CU46" s="278">
        <v>1</v>
      </c>
      <c r="CV46" s="278">
        <v>0</v>
      </c>
      <c r="CW46" s="278"/>
      <c r="CX46" s="278"/>
      <c r="CY46" s="278"/>
      <c r="CZ46" s="279">
        <f t="shared" si="11"/>
        <v>0</v>
      </c>
      <c r="DA46" s="279">
        <f t="shared" si="50"/>
        <v>0</v>
      </c>
      <c r="DB46" s="280"/>
    </row>
    <row r="47" spans="1:106" s="281" customFormat="1" ht="24" customHeight="1" x14ac:dyDescent="0.2">
      <c r="A47" s="270">
        <v>17</v>
      </c>
      <c r="B47" s="271" t="s">
        <v>740</v>
      </c>
      <c r="C47" s="272" t="s">
        <v>70</v>
      </c>
      <c r="D47" s="272" t="s">
        <v>718</v>
      </c>
      <c r="E47" s="272" t="s">
        <v>509</v>
      </c>
      <c r="F47" s="272">
        <f t="shared" si="12"/>
        <v>2</v>
      </c>
      <c r="G47" s="270">
        <f t="shared" si="13"/>
        <v>2</v>
      </c>
      <c r="H47" s="270"/>
      <c r="I47" s="270">
        <v>2</v>
      </c>
      <c r="J47" s="270"/>
      <c r="K47" s="272">
        <f t="shared" si="14"/>
        <v>0</v>
      </c>
      <c r="L47" s="270"/>
      <c r="M47" s="270"/>
      <c r="N47" s="272">
        <f t="shared" si="48"/>
        <v>2</v>
      </c>
      <c r="O47" s="270">
        <f t="shared" si="15"/>
        <v>2</v>
      </c>
      <c r="P47" s="270"/>
      <c r="Q47" s="272">
        <v>2</v>
      </c>
      <c r="R47" s="270"/>
      <c r="S47" s="272" t="e">
        <f>T47+#REF!</f>
        <v>#REF!</v>
      </c>
      <c r="T47" s="270"/>
      <c r="U47" s="273">
        <f t="shared" si="31"/>
        <v>2</v>
      </c>
      <c r="V47" s="274">
        <f t="shared" si="16"/>
        <v>2</v>
      </c>
      <c r="W47" s="274"/>
      <c r="X47" s="274">
        <v>2</v>
      </c>
      <c r="Y47" s="274">
        <v>0</v>
      </c>
      <c r="Z47" s="274"/>
      <c r="AA47" s="274"/>
      <c r="AB47" s="274"/>
      <c r="AC47" s="275">
        <f t="shared" si="17"/>
        <v>2</v>
      </c>
      <c r="AD47" s="275">
        <f t="shared" si="18"/>
        <v>2</v>
      </c>
      <c r="AE47" s="274">
        <f t="shared" si="49"/>
        <v>0</v>
      </c>
      <c r="AF47" s="274">
        <f t="shared" si="49"/>
        <v>0</v>
      </c>
      <c r="AG47" s="274">
        <f t="shared" si="49"/>
        <v>0</v>
      </c>
      <c r="AH47" s="274">
        <f t="shared" si="49"/>
        <v>0</v>
      </c>
      <c r="AI47" s="275">
        <f t="shared" si="20"/>
        <v>2</v>
      </c>
      <c r="AJ47" s="275">
        <f t="shared" si="21"/>
        <v>2</v>
      </c>
      <c r="AK47" s="274">
        <f t="shared" si="22"/>
        <v>0</v>
      </c>
      <c r="AL47" s="275">
        <f t="shared" si="51"/>
        <v>0</v>
      </c>
      <c r="AM47" s="275">
        <v>0</v>
      </c>
      <c r="AN47" s="275">
        <v>0</v>
      </c>
      <c r="AO47" s="276"/>
      <c r="AP47" s="275">
        <f t="shared" si="52"/>
        <v>0</v>
      </c>
      <c r="AQ47" s="275"/>
      <c r="AR47" s="275">
        <f t="shared" si="53"/>
        <v>0</v>
      </c>
      <c r="AS47" s="274">
        <f t="shared" si="1"/>
        <v>0</v>
      </c>
      <c r="AT47" s="274">
        <f t="shared" si="54"/>
        <v>0</v>
      </c>
      <c r="AU47" s="274">
        <f t="shared" si="54"/>
        <v>0</v>
      </c>
      <c r="AV47" s="274">
        <f t="shared" si="54"/>
        <v>0</v>
      </c>
      <c r="AW47" s="274">
        <f t="shared" si="54"/>
        <v>0</v>
      </c>
      <c r="AX47" s="273">
        <f t="shared" si="3"/>
        <v>0</v>
      </c>
      <c r="AY47" s="274">
        <f t="shared" si="55"/>
        <v>0</v>
      </c>
      <c r="AZ47" s="274">
        <f t="shared" si="55"/>
        <v>0</v>
      </c>
      <c r="BA47" s="277"/>
      <c r="BB47" s="274">
        <f t="shared" si="32"/>
        <v>1</v>
      </c>
      <c r="BC47" s="274">
        <v>1</v>
      </c>
      <c r="BD47" s="274">
        <v>0</v>
      </c>
      <c r="BE47" s="274"/>
      <c r="BF47" s="274"/>
      <c r="BG47" s="274"/>
      <c r="BH47" s="274">
        <f t="shared" si="26"/>
        <v>1</v>
      </c>
      <c r="BI47" s="274">
        <v>1</v>
      </c>
      <c r="BJ47" s="274">
        <v>0</v>
      </c>
      <c r="BK47" s="274"/>
      <c r="BL47" s="274"/>
      <c r="BM47" s="274"/>
      <c r="BN47" s="274">
        <f t="shared" si="27"/>
        <v>0</v>
      </c>
      <c r="BO47" s="274"/>
      <c r="BP47" s="274"/>
      <c r="BQ47" s="278">
        <f t="shared" si="33"/>
        <v>2</v>
      </c>
      <c r="BR47" s="278">
        <v>2</v>
      </c>
      <c r="BS47" s="278">
        <v>0</v>
      </c>
      <c r="BT47" s="278">
        <v>0</v>
      </c>
      <c r="BU47" s="278"/>
      <c r="BV47" s="278"/>
      <c r="BW47" s="278"/>
      <c r="BX47" s="278">
        <f t="shared" si="34"/>
        <v>1</v>
      </c>
      <c r="BY47" s="278">
        <v>1</v>
      </c>
      <c r="BZ47" s="278">
        <v>0</v>
      </c>
      <c r="CA47" s="278">
        <v>0</v>
      </c>
      <c r="CB47" s="278">
        <f t="shared" si="28"/>
        <v>0</v>
      </c>
      <c r="CC47" s="278"/>
      <c r="CD47" s="278"/>
      <c r="CE47" s="278">
        <f t="shared" si="35"/>
        <v>2</v>
      </c>
      <c r="CF47" s="278">
        <v>1</v>
      </c>
      <c r="CG47" s="278">
        <v>1</v>
      </c>
      <c r="CH47" s="278">
        <v>0</v>
      </c>
      <c r="CI47" s="278"/>
      <c r="CJ47" s="278"/>
      <c r="CK47" s="278"/>
      <c r="CL47" s="278">
        <f t="shared" si="41"/>
        <v>1</v>
      </c>
      <c r="CM47" s="278">
        <v>0</v>
      </c>
      <c r="CN47" s="278">
        <v>1</v>
      </c>
      <c r="CO47" s="278">
        <v>0</v>
      </c>
      <c r="CP47" s="278"/>
      <c r="CQ47" s="278"/>
      <c r="CR47" s="278"/>
      <c r="CS47" s="278">
        <f t="shared" si="42"/>
        <v>2</v>
      </c>
      <c r="CT47" s="278">
        <v>1</v>
      </c>
      <c r="CU47" s="278">
        <v>1</v>
      </c>
      <c r="CV47" s="278">
        <v>0</v>
      </c>
      <c r="CW47" s="278"/>
      <c r="CX47" s="278"/>
      <c r="CY47" s="278"/>
      <c r="CZ47" s="279">
        <f t="shared" si="11"/>
        <v>0</v>
      </c>
      <c r="DA47" s="279">
        <f t="shared" si="50"/>
        <v>0</v>
      </c>
      <c r="DB47" s="280"/>
    </row>
    <row r="48" spans="1:106" s="281" customFormat="1" ht="23.25" customHeight="1" x14ac:dyDescent="0.2">
      <c r="A48" s="270">
        <v>18</v>
      </c>
      <c r="B48" s="271" t="s">
        <v>741</v>
      </c>
      <c r="C48" s="272" t="s">
        <v>70</v>
      </c>
      <c r="D48" s="272" t="s">
        <v>720</v>
      </c>
      <c r="E48" s="272" t="s">
        <v>509</v>
      </c>
      <c r="F48" s="272">
        <f t="shared" si="12"/>
        <v>2</v>
      </c>
      <c r="G48" s="270">
        <f t="shared" si="13"/>
        <v>2</v>
      </c>
      <c r="H48" s="270"/>
      <c r="I48" s="270">
        <v>2</v>
      </c>
      <c r="J48" s="270"/>
      <c r="K48" s="272">
        <f t="shared" si="14"/>
        <v>0</v>
      </c>
      <c r="L48" s="270"/>
      <c r="M48" s="270"/>
      <c r="N48" s="272">
        <f t="shared" si="48"/>
        <v>2</v>
      </c>
      <c r="O48" s="270">
        <f t="shared" si="15"/>
        <v>2</v>
      </c>
      <c r="P48" s="270"/>
      <c r="Q48" s="272">
        <v>2</v>
      </c>
      <c r="R48" s="270"/>
      <c r="S48" s="272" t="e">
        <f>T48+#REF!</f>
        <v>#REF!</v>
      </c>
      <c r="T48" s="270"/>
      <c r="U48" s="273">
        <f t="shared" si="31"/>
        <v>2</v>
      </c>
      <c r="V48" s="274">
        <f t="shared" si="16"/>
        <v>2</v>
      </c>
      <c r="W48" s="274"/>
      <c r="X48" s="274">
        <v>2</v>
      </c>
      <c r="Y48" s="274">
        <v>0</v>
      </c>
      <c r="Z48" s="274"/>
      <c r="AA48" s="274"/>
      <c r="AB48" s="274"/>
      <c r="AC48" s="275">
        <f t="shared" si="17"/>
        <v>2</v>
      </c>
      <c r="AD48" s="275">
        <f t="shared" si="18"/>
        <v>2</v>
      </c>
      <c r="AE48" s="274">
        <f t="shared" si="49"/>
        <v>0</v>
      </c>
      <c r="AF48" s="274">
        <f t="shared" si="49"/>
        <v>0</v>
      </c>
      <c r="AG48" s="274">
        <f t="shared" si="49"/>
        <v>0</v>
      </c>
      <c r="AH48" s="274">
        <f t="shared" si="49"/>
        <v>0</v>
      </c>
      <c r="AI48" s="275">
        <f t="shared" si="20"/>
        <v>2</v>
      </c>
      <c r="AJ48" s="275">
        <f t="shared" si="21"/>
        <v>2</v>
      </c>
      <c r="AK48" s="274">
        <f t="shared" si="22"/>
        <v>0</v>
      </c>
      <c r="AL48" s="275">
        <f t="shared" si="51"/>
        <v>0</v>
      </c>
      <c r="AM48" s="275">
        <v>0</v>
      </c>
      <c r="AN48" s="275">
        <v>0</v>
      </c>
      <c r="AO48" s="276"/>
      <c r="AP48" s="275">
        <f t="shared" si="52"/>
        <v>0</v>
      </c>
      <c r="AQ48" s="275"/>
      <c r="AR48" s="275">
        <f t="shared" si="53"/>
        <v>0</v>
      </c>
      <c r="AS48" s="274">
        <f t="shared" si="1"/>
        <v>0</v>
      </c>
      <c r="AT48" s="274">
        <f t="shared" si="54"/>
        <v>0</v>
      </c>
      <c r="AU48" s="274">
        <f t="shared" si="54"/>
        <v>0</v>
      </c>
      <c r="AV48" s="274">
        <f t="shared" si="54"/>
        <v>0</v>
      </c>
      <c r="AW48" s="274">
        <f t="shared" si="54"/>
        <v>0</v>
      </c>
      <c r="AX48" s="273">
        <f t="shared" si="3"/>
        <v>0</v>
      </c>
      <c r="AY48" s="274">
        <f t="shared" si="55"/>
        <v>0</v>
      </c>
      <c r="AZ48" s="274">
        <f t="shared" si="55"/>
        <v>0</v>
      </c>
      <c r="BA48" s="277"/>
      <c r="BB48" s="274">
        <f t="shared" si="32"/>
        <v>2</v>
      </c>
      <c r="BC48" s="274">
        <v>2</v>
      </c>
      <c r="BD48" s="274">
        <v>0</v>
      </c>
      <c r="BE48" s="274"/>
      <c r="BF48" s="274"/>
      <c r="BG48" s="274"/>
      <c r="BH48" s="274">
        <f t="shared" si="26"/>
        <v>1</v>
      </c>
      <c r="BI48" s="274">
        <v>1</v>
      </c>
      <c r="BJ48" s="274">
        <v>0</v>
      </c>
      <c r="BK48" s="274"/>
      <c r="BL48" s="274"/>
      <c r="BM48" s="274"/>
      <c r="BN48" s="274">
        <f t="shared" si="27"/>
        <v>0</v>
      </c>
      <c r="BO48" s="274"/>
      <c r="BP48" s="274"/>
      <c r="BQ48" s="278">
        <f t="shared" si="33"/>
        <v>2</v>
      </c>
      <c r="BR48" s="278">
        <v>2</v>
      </c>
      <c r="BS48" s="278">
        <v>0</v>
      </c>
      <c r="BT48" s="278">
        <v>0</v>
      </c>
      <c r="BU48" s="278"/>
      <c r="BV48" s="278"/>
      <c r="BW48" s="278"/>
      <c r="BX48" s="278">
        <f t="shared" si="34"/>
        <v>1</v>
      </c>
      <c r="BY48" s="278">
        <v>1</v>
      </c>
      <c r="BZ48" s="278">
        <v>0</v>
      </c>
      <c r="CA48" s="278">
        <v>0</v>
      </c>
      <c r="CB48" s="278">
        <f t="shared" si="28"/>
        <v>0</v>
      </c>
      <c r="CC48" s="278"/>
      <c r="CD48" s="278"/>
      <c r="CE48" s="278">
        <f t="shared" si="35"/>
        <v>2</v>
      </c>
      <c r="CF48" s="278">
        <v>1</v>
      </c>
      <c r="CG48" s="278">
        <v>1</v>
      </c>
      <c r="CH48" s="278">
        <v>0</v>
      </c>
      <c r="CI48" s="278"/>
      <c r="CJ48" s="278"/>
      <c r="CK48" s="278"/>
      <c r="CL48" s="278">
        <f t="shared" si="41"/>
        <v>1</v>
      </c>
      <c r="CM48" s="278">
        <v>1</v>
      </c>
      <c r="CN48" s="278"/>
      <c r="CO48" s="278">
        <v>0</v>
      </c>
      <c r="CP48" s="278"/>
      <c r="CQ48" s="278"/>
      <c r="CR48" s="278"/>
      <c r="CS48" s="278">
        <f t="shared" si="42"/>
        <v>2</v>
      </c>
      <c r="CT48" s="278">
        <v>1</v>
      </c>
      <c r="CU48" s="278">
        <v>1</v>
      </c>
      <c r="CV48" s="278">
        <v>0</v>
      </c>
      <c r="CW48" s="278"/>
      <c r="CX48" s="278"/>
      <c r="CY48" s="278"/>
      <c r="CZ48" s="279">
        <f t="shared" si="11"/>
        <v>0</v>
      </c>
      <c r="DA48" s="279">
        <f t="shared" si="50"/>
        <v>0</v>
      </c>
      <c r="DB48" s="280"/>
    </row>
    <row r="49" spans="1:106" s="281" customFormat="1" ht="23.25" customHeight="1" x14ac:dyDescent="0.2">
      <c r="A49" s="270">
        <v>19</v>
      </c>
      <c r="B49" s="271" t="s">
        <v>742</v>
      </c>
      <c r="C49" s="272" t="s">
        <v>70</v>
      </c>
      <c r="D49" s="272" t="s">
        <v>722</v>
      </c>
      <c r="E49" s="272" t="s">
        <v>509</v>
      </c>
      <c r="F49" s="272">
        <f t="shared" si="12"/>
        <v>2</v>
      </c>
      <c r="G49" s="270">
        <f t="shared" si="13"/>
        <v>2</v>
      </c>
      <c r="H49" s="270"/>
      <c r="I49" s="270">
        <v>2</v>
      </c>
      <c r="J49" s="270"/>
      <c r="K49" s="272">
        <f t="shared" si="14"/>
        <v>0</v>
      </c>
      <c r="L49" s="270"/>
      <c r="M49" s="270"/>
      <c r="N49" s="272">
        <f t="shared" si="48"/>
        <v>1</v>
      </c>
      <c r="O49" s="270">
        <f t="shared" si="15"/>
        <v>1</v>
      </c>
      <c r="P49" s="270"/>
      <c r="Q49" s="272">
        <v>1</v>
      </c>
      <c r="R49" s="270"/>
      <c r="S49" s="272" t="e">
        <f>T49+#REF!</f>
        <v>#REF!</v>
      </c>
      <c r="T49" s="270"/>
      <c r="U49" s="273">
        <f t="shared" si="31"/>
        <v>2</v>
      </c>
      <c r="V49" s="274">
        <f t="shared" si="16"/>
        <v>2</v>
      </c>
      <c r="W49" s="274"/>
      <c r="X49" s="274">
        <v>2</v>
      </c>
      <c r="Y49" s="274">
        <v>0</v>
      </c>
      <c r="Z49" s="274"/>
      <c r="AA49" s="274"/>
      <c r="AB49" s="274"/>
      <c r="AC49" s="275">
        <f t="shared" si="17"/>
        <v>2</v>
      </c>
      <c r="AD49" s="275">
        <f t="shared" si="18"/>
        <v>2</v>
      </c>
      <c r="AE49" s="274">
        <f t="shared" si="49"/>
        <v>0</v>
      </c>
      <c r="AF49" s="274">
        <f t="shared" si="49"/>
        <v>0</v>
      </c>
      <c r="AG49" s="274">
        <f t="shared" si="49"/>
        <v>0</v>
      </c>
      <c r="AH49" s="274">
        <f t="shared" si="49"/>
        <v>0</v>
      </c>
      <c r="AI49" s="275">
        <f t="shared" si="20"/>
        <v>2</v>
      </c>
      <c r="AJ49" s="275">
        <f t="shared" si="21"/>
        <v>2</v>
      </c>
      <c r="AK49" s="274">
        <f t="shared" si="22"/>
        <v>0</v>
      </c>
      <c r="AL49" s="275">
        <f t="shared" si="51"/>
        <v>1</v>
      </c>
      <c r="AM49" s="275">
        <v>0</v>
      </c>
      <c r="AN49" s="275">
        <v>0</v>
      </c>
      <c r="AO49" s="276"/>
      <c r="AP49" s="275">
        <f t="shared" si="52"/>
        <v>1</v>
      </c>
      <c r="AQ49" s="275"/>
      <c r="AR49" s="275">
        <f t="shared" si="53"/>
        <v>1</v>
      </c>
      <c r="AS49" s="274">
        <f t="shared" si="1"/>
        <v>0</v>
      </c>
      <c r="AT49" s="274">
        <f t="shared" si="54"/>
        <v>0</v>
      </c>
      <c r="AU49" s="274">
        <f t="shared" si="54"/>
        <v>0</v>
      </c>
      <c r="AV49" s="274">
        <f t="shared" si="54"/>
        <v>0</v>
      </c>
      <c r="AW49" s="274">
        <f t="shared" si="54"/>
        <v>0</v>
      </c>
      <c r="AX49" s="273">
        <f t="shared" si="3"/>
        <v>0</v>
      </c>
      <c r="AY49" s="274">
        <f t="shared" si="55"/>
        <v>0</v>
      </c>
      <c r="AZ49" s="274">
        <f t="shared" si="55"/>
        <v>0</v>
      </c>
      <c r="BA49" s="277"/>
      <c r="BB49" s="274">
        <f t="shared" si="32"/>
        <v>2</v>
      </c>
      <c r="BC49" s="274">
        <v>2</v>
      </c>
      <c r="BD49" s="274">
        <v>0</v>
      </c>
      <c r="BE49" s="274"/>
      <c r="BF49" s="274"/>
      <c r="BG49" s="274"/>
      <c r="BH49" s="274">
        <f t="shared" si="26"/>
        <v>2</v>
      </c>
      <c r="BI49" s="274">
        <v>2</v>
      </c>
      <c r="BJ49" s="274">
        <v>0</v>
      </c>
      <c r="BK49" s="274"/>
      <c r="BL49" s="274"/>
      <c r="BM49" s="274"/>
      <c r="BN49" s="274">
        <f t="shared" si="27"/>
        <v>0</v>
      </c>
      <c r="BO49" s="274"/>
      <c r="BP49" s="274"/>
      <c r="BQ49" s="278">
        <f t="shared" si="33"/>
        <v>2</v>
      </c>
      <c r="BR49" s="278">
        <v>2</v>
      </c>
      <c r="BS49" s="278">
        <v>0</v>
      </c>
      <c r="BT49" s="278">
        <v>0</v>
      </c>
      <c r="BU49" s="278"/>
      <c r="BV49" s="278"/>
      <c r="BW49" s="278"/>
      <c r="BX49" s="278">
        <f t="shared" si="34"/>
        <v>0</v>
      </c>
      <c r="BY49" s="278">
        <v>0</v>
      </c>
      <c r="BZ49" s="278">
        <v>0</v>
      </c>
      <c r="CA49" s="278">
        <v>0</v>
      </c>
      <c r="CB49" s="278">
        <f t="shared" si="28"/>
        <v>0</v>
      </c>
      <c r="CC49" s="278"/>
      <c r="CD49" s="278"/>
      <c r="CE49" s="278">
        <f t="shared" si="35"/>
        <v>2</v>
      </c>
      <c r="CF49" s="278">
        <v>0</v>
      </c>
      <c r="CG49" s="278">
        <v>2</v>
      </c>
      <c r="CH49" s="278">
        <v>0</v>
      </c>
      <c r="CI49" s="278"/>
      <c r="CJ49" s="278"/>
      <c r="CK49" s="278"/>
      <c r="CL49" s="278">
        <f t="shared" si="41"/>
        <v>2</v>
      </c>
      <c r="CM49" s="278">
        <v>0</v>
      </c>
      <c r="CN49" s="278">
        <v>2</v>
      </c>
      <c r="CO49" s="278">
        <v>0</v>
      </c>
      <c r="CP49" s="278"/>
      <c r="CQ49" s="278"/>
      <c r="CR49" s="278"/>
      <c r="CS49" s="278">
        <f t="shared" si="42"/>
        <v>2</v>
      </c>
      <c r="CT49" s="278">
        <v>0</v>
      </c>
      <c r="CU49" s="278">
        <v>2</v>
      </c>
      <c r="CV49" s="278">
        <v>0</v>
      </c>
      <c r="CW49" s="278"/>
      <c r="CX49" s="278"/>
      <c r="CY49" s="278"/>
      <c r="CZ49" s="279">
        <f t="shared" si="11"/>
        <v>0</v>
      </c>
      <c r="DA49" s="279">
        <f t="shared" si="50"/>
        <v>0</v>
      </c>
      <c r="DB49" s="280"/>
    </row>
    <row r="50" spans="1:106" s="281" customFormat="1" ht="23.25" customHeight="1" x14ac:dyDescent="0.2">
      <c r="A50" s="270">
        <v>20</v>
      </c>
      <c r="B50" s="271" t="s">
        <v>743</v>
      </c>
      <c r="C50" s="272" t="s">
        <v>70</v>
      </c>
      <c r="D50" s="272" t="s">
        <v>724</v>
      </c>
      <c r="E50" s="272" t="s">
        <v>509</v>
      </c>
      <c r="F50" s="272">
        <f t="shared" si="12"/>
        <v>2</v>
      </c>
      <c r="G50" s="270">
        <f t="shared" si="13"/>
        <v>2</v>
      </c>
      <c r="H50" s="270"/>
      <c r="I50" s="270">
        <v>2</v>
      </c>
      <c r="J50" s="270"/>
      <c r="K50" s="272">
        <f t="shared" si="14"/>
        <v>0</v>
      </c>
      <c r="L50" s="270"/>
      <c r="M50" s="270"/>
      <c r="N50" s="272">
        <f t="shared" si="48"/>
        <v>2</v>
      </c>
      <c r="O50" s="270">
        <f t="shared" si="15"/>
        <v>2</v>
      </c>
      <c r="P50" s="270"/>
      <c r="Q50" s="272">
        <v>2</v>
      </c>
      <c r="R50" s="270"/>
      <c r="S50" s="272" t="e">
        <f>T50+#REF!</f>
        <v>#REF!</v>
      </c>
      <c r="T50" s="270"/>
      <c r="U50" s="273">
        <f t="shared" si="31"/>
        <v>2</v>
      </c>
      <c r="V50" s="274">
        <f t="shared" si="16"/>
        <v>2</v>
      </c>
      <c r="W50" s="274"/>
      <c r="X50" s="274">
        <v>2</v>
      </c>
      <c r="Y50" s="274">
        <v>0</v>
      </c>
      <c r="Z50" s="274"/>
      <c r="AA50" s="274"/>
      <c r="AB50" s="274"/>
      <c r="AC50" s="275">
        <f t="shared" si="17"/>
        <v>2</v>
      </c>
      <c r="AD50" s="275">
        <f t="shared" si="18"/>
        <v>2</v>
      </c>
      <c r="AE50" s="274">
        <f t="shared" si="49"/>
        <v>0</v>
      </c>
      <c r="AF50" s="274">
        <f t="shared" si="49"/>
        <v>0</v>
      </c>
      <c r="AG50" s="274">
        <f t="shared" si="49"/>
        <v>0</v>
      </c>
      <c r="AH50" s="274">
        <f t="shared" si="49"/>
        <v>0</v>
      </c>
      <c r="AI50" s="275">
        <f t="shared" si="20"/>
        <v>2</v>
      </c>
      <c r="AJ50" s="275">
        <f t="shared" si="21"/>
        <v>2</v>
      </c>
      <c r="AK50" s="274">
        <f t="shared" si="22"/>
        <v>0</v>
      </c>
      <c r="AL50" s="275">
        <f t="shared" si="51"/>
        <v>0</v>
      </c>
      <c r="AM50" s="275">
        <v>0</v>
      </c>
      <c r="AN50" s="275">
        <v>0</v>
      </c>
      <c r="AO50" s="276"/>
      <c r="AP50" s="275">
        <f t="shared" si="52"/>
        <v>0</v>
      </c>
      <c r="AQ50" s="275"/>
      <c r="AR50" s="275">
        <f t="shared" si="53"/>
        <v>0</v>
      </c>
      <c r="AS50" s="274">
        <f t="shared" si="1"/>
        <v>0</v>
      </c>
      <c r="AT50" s="274">
        <f t="shared" si="54"/>
        <v>0</v>
      </c>
      <c r="AU50" s="274">
        <f t="shared" si="54"/>
        <v>0</v>
      </c>
      <c r="AV50" s="274">
        <f t="shared" si="54"/>
        <v>0</v>
      </c>
      <c r="AW50" s="274">
        <f t="shared" si="54"/>
        <v>0</v>
      </c>
      <c r="AX50" s="273">
        <f t="shared" si="3"/>
        <v>0</v>
      </c>
      <c r="AY50" s="274">
        <f t="shared" si="55"/>
        <v>0</v>
      </c>
      <c r="AZ50" s="274">
        <f t="shared" si="55"/>
        <v>0</v>
      </c>
      <c r="BA50" s="277"/>
      <c r="BB50" s="274">
        <f t="shared" si="32"/>
        <v>2</v>
      </c>
      <c r="BC50" s="274">
        <v>2</v>
      </c>
      <c r="BD50" s="274">
        <v>0</v>
      </c>
      <c r="BE50" s="274"/>
      <c r="BF50" s="274"/>
      <c r="BG50" s="274"/>
      <c r="BH50" s="274">
        <f t="shared" si="26"/>
        <v>2</v>
      </c>
      <c r="BI50" s="274">
        <v>2</v>
      </c>
      <c r="BJ50" s="274">
        <v>0</v>
      </c>
      <c r="BK50" s="274"/>
      <c r="BL50" s="274"/>
      <c r="BM50" s="274"/>
      <c r="BN50" s="274">
        <f t="shared" si="27"/>
        <v>0</v>
      </c>
      <c r="BO50" s="274"/>
      <c r="BP50" s="274"/>
      <c r="BQ50" s="278">
        <f t="shared" si="33"/>
        <v>2</v>
      </c>
      <c r="BR50" s="278">
        <v>2</v>
      </c>
      <c r="BS50" s="278">
        <v>0</v>
      </c>
      <c r="BT50" s="278">
        <v>0</v>
      </c>
      <c r="BU50" s="278"/>
      <c r="BV50" s="278"/>
      <c r="BW50" s="278"/>
      <c r="BX50" s="278">
        <f t="shared" si="34"/>
        <v>2</v>
      </c>
      <c r="BY50" s="278">
        <v>2</v>
      </c>
      <c r="BZ50" s="278">
        <v>0</v>
      </c>
      <c r="CA50" s="278">
        <v>0</v>
      </c>
      <c r="CB50" s="278">
        <f t="shared" si="28"/>
        <v>0</v>
      </c>
      <c r="CC50" s="278"/>
      <c r="CD50" s="278"/>
      <c r="CE50" s="278">
        <f t="shared" si="35"/>
        <v>2</v>
      </c>
      <c r="CF50" s="278">
        <v>2</v>
      </c>
      <c r="CG50" s="278">
        <v>0</v>
      </c>
      <c r="CH50" s="278">
        <v>0</v>
      </c>
      <c r="CI50" s="278"/>
      <c r="CJ50" s="278"/>
      <c r="CK50" s="278"/>
      <c r="CL50" s="278">
        <f t="shared" si="41"/>
        <v>2</v>
      </c>
      <c r="CM50" s="278">
        <v>2</v>
      </c>
      <c r="CN50" s="278">
        <v>0</v>
      </c>
      <c r="CO50" s="278">
        <v>0</v>
      </c>
      <c r="CP50" s="278"/>
      <c r="CQ50" s="278"/>
      <c r="CR50" s="278"/>
      <c r="CS50" s="278">
        <f t="shared" si="42"/>
        <v>2</v>
      </c>
      <c r="CT50" s="278">
        <v>2</v>
      </c>
      <c r="CU50" s="278">
        <v>0</v>
      </c>
      <c r="CV50" s="278">
        <v>0</v>
      </c>
      <c r="CW50" s="278"/>
      <c r="CX50" s="278"/>
      <c r="CY50" s="278"/>
      <c r="CZ50" s="279">
        <f t="shared" si="11"/>
        <v>0</v>
      </c>
      <c r="DA50" s="279">
        <f t="shared" si="50"/>
        <v>0</v>
      </c>
      <c r="DB50" s="280"/>
    </row>
    <row r="51" spans="1:106" s="281" customFormat="1" ht="23.25" customHeight="1" x14ac:dyDescent="0.2">
      <c r="A51" s="270">
        <v>21</v>
      </c>
      <c r="B51" s="271" t="s">
        <v>744</v>
      </c>
      <c r="C51" s="272" t="s">
        <v>70</v>
      </c>
      <c r="D51" s="272" t="s">
        <v>726</v>
      </c>
      <c r="E51" s="272" t="s">
        <v>509</v>
      </c>
      <c r="F51" s="272">
        <f t="shared" si="12"/>
        <v>2</v>
      </c>
      <c r="G51" s="270">
        <f t="shared" si="13"/>
        <v>2</v>
      </c>
      <c r="H51" s="270"/>
      <c r="I51" s="270">
        <v>2</v>
      </c>
      <c r="J51" s="270"/>
      <c r="K51" s="272">
        <f t="shared" si="14"/>
        <v>0</v>
      </c>
      <c r="L51" s="270"/>
      <c r="M51" s="270"/>
      <c r="N51" s="272">
        <f t="shared" si="48"/>
        <v>2</v>
      </c>
      <c r="O51" s="270">
        <f t="shared" si="15"/>
        <v>2</v>
      </c>
      <c r="P51" s="270"/>
      <c r="Q51" s="272">
        <v>2</v>
      </c>
      <c r="R51" s="270"/>
      <c r="S51" s="272" t="e">
        <f>T51+#REF!</f>
        <v>#REF!</v>
      </c>
      <c r="T51" s="270"/>
      <c r="U51" s="273">
        <f t="shared" si="31"/>
        <v>2</v>
      </c>
      <c r="V51" s="274">
        <f t="shared" si="16"/>
        <v>2</v>
      </c>
      <c r="W51" s="274"/>
      <c r="X51" s="274">
        <v>2</v>
      </c>
      <c r="Y51" s="274">
        <v>0</v>
      </c>
      <c r="Z51" s="274"/>
      <c r="AA51" s="274"/>
      <c r="AB51" s="274"/>
      <c r="AC51" s="275">
        <f t="shared" si="17"/>
        <v>2</v>
      </c>
      <c r="AD51" s="275">
        <f t="shared" si="18"/>
        <v>2</v>
      </c>
      <c r="AE51" s="274">
        <f t="shared" si="49"/>
        <v>0</v>
      </c>
      <c r="AF51" s="274">
        <f t="shared" si="49"/>
        <v>0</v>
      </c>
      <c r="AG51" s="274">
        <f t="shared" si="49"/>
        <v>0</v>
      </c>
      <c r="AH51" s="274">
        <f t="shared" si="49"/>
        <v>0</v>
      </c>
      <c r="AI51" s="275">
        <f t="shared" si="20"/>
        <v>2</v>
      </c>
      <c r="AJ51" s="275">
        <f t="shared" si="21"/>
        <v>2</v>
      </c>
      <c r="AK51" s="274">
        <f t="shared" si="22"/>
        <v>0</v>
      </c>
      <c r="AL51" s="275">
        <f t="shared" si="51"/>
        <v>0</v>
      </c>
      <c r="AM51" s="275">
        <v>0</v>
      </c>
      <c r="AN51" s="275">
        <v>0</v>
      </c>
      <c r="AO51" s="276"/>
      <c r="AP51" s="275">
        <f t="shared" si="52"/>
        <v>0</v>
      </c>
      <c r="AQ51" s="275"/>
      <c r="AR51" s="275">
        <f t="shared" si="53"/>
        <v>0</v>
      </c>
      <c r="AS51" s="274">
        <f t="shared" si="1"/>
        <v>0</v>
      </c>
      <c r="AT51" s="274">
        <f t="shared" si="54"/>
        <v>0</v>
      </c>
      <c r="AU51" s="274">
        <f t="shared" si="54"/>
        <v>0</v>
      </c>
      <c r="AV51" s="274">
        <f t="shared" si="54"/>
        <v>0</v>
      </c>
      <c r="AW51" s="274">
        <f t="shared" si="54"/>
        <v>0</v>
      </c>
      <c r="AX51" s="273">
        <f t="shared" si="3"/>
        <v>0</v>
      </c>
      <c r="AY51" s="274">
        <f t="shared" si="55"/>
        <v>0</v>
      </c>
      <c r="AZ51" s="274">
        <f t="shared" si="55"/>
        <v>0</v>
      </c>
      <c r="BA51" s="277"/>
      <c r="BB51" s="274">
        <f t="shared" si="32"/>
        <v>2</v>
      </c>
      <c r="BC51" s="274">
        <v>2</v>
      </c>
      <c r="BD51" s="274">
        <v>0</v>
      </c>
      <c r="BE51" s="274"/>
      <c r="BF51" s="274"/>
      <c r="BG51" s="274"/>
      <c r="BH51" s="274">
        <f t="shared" si="26"/>
        <v>2</v>
      </c>
      <c r="BI51" s="274">
        <v>2</v>
      </c>
      <c r="BJ51" s="274">
        <v>0</v>
      </c>
      <c r="BK51" s="274"/>
      <c r="BL51" s="274"/>
      <c r="BM51" s="274"/>
      <c r="BN51" s="274">
        <f t="shared" si="27"/>
        <v>0</v>
      </c>
      <c r="BO51" s="274"/>
      <c r="BP51" s="274"/>
      <c r="BQ51" s="278">
        <f t="shared" si="33"/>
        <v>2</v>
      </c>
      <c r="BR51" s="278">
        <v>2</v>
      </c>
      <c r="BS51" s="278">
        <v>0</v>
      </c>
      <c r="BT51" s="278">
        <v>0</v>
      </c>
      <c r="BU51" s="278"/>
      <c r="BV51" s="278"/>
      <c r="BW51" s="278"/>
      <c r="BX51" s="278">
        <f t="shared" si="34"/>
        <v>1</v>
      </c>
      <c r="BY51" s="278">
        <v>1</v>
      </c>
      <c r="BZ51" s="278">
        <v>0</v>
      </c>
      <c r="CA51" s="278">
        <v>0</v>
      </c>
      <c r="CB51" s="278">
        <f t="shared" si="28"/>
        <v>0</v>
      </c>
      <c r="CC51" s="278"/>
      <c r="CD51" s="278"/>
      <c r="CE51" s="278">
        <f t="shared" si="35"/>
        <v>2</v>
      </c>
      <c r="CF51" s="278">
        <v>1</v>
      </c>
      <c r="CG51" s="278">
        <v>1</v>
      </c>
      <c r="CH51" s="278">
        <v>0</v>
      </c>
      <c r="CI51" s="278"/>
      <c r="CJ51" s="278"/>
      <c r="CK51" s="278"/>
      <c r="CL51" s="278">
        <f t="shared" si="41"/>
        <v>2</v>
      </c>
      <c r="CM51" s="278">
        <v>1</v>
      </c>
      <c r="CN51" s="278">
        <v>1</v>
      </c>
      <c r="CO51" s="278">
        <v>0</v>
      </c>
      <c r="CP51" s="278"/>
      <c r="CQ51" s="278"/>
      <c r="CR51" s="278"/>
      <c r="CS51" s="278">
        <f t="shared" si="42"/>
        <v>2</v>
      </c>
      <c r="CT51" s="278">
        <v>1</v>
      </c>
      <c r="CU51" s="278">
        <v>1</v>
      </c>
      <c r="CV51" s="278">
        <v>0</v>
      </c>
      <c r="CW51" s="278"/>
      <c r="CX51" s="278"/>
      <c r="CY51" s="278"/>
      <c r="CZ51" s="279">
        <f t="shared" si="11"/>
        <v>0</v>
      </c>
      <c r="DA51" s="279">
        <f t="shared" si="50"/>
        <v>0</v>
      </c>
      <c r="DB51" s="280"/>
    </row>
    <row r="52" spans="1:106" s="281" customFormat="1" ht="23.25" customHeight="1" x14ac:dyDescent="0.2">
      <c r="A52" s="270">
        <v>22</v>
      </c>
      <c r="B52" s="271" t="s">
        <v>745</v>
      </c>
      <c r="C52" s="272" t="s">
        <v>70</v>
      </c>
      <c r="D52" s="272" t="s">
        <v>728</v>
      </c>
      <c r="E52" s="272" t="s">
        <v>509</v>
      </c>
      <c r="F52" s="272">
        <f t="shared" si="12"/>
        <v>2</v>
      </c>
      <c r="G52" s="270">
        <f t="shared" si="13"/>
        <v>2</v>
      </c>
      <c r="H52" s="270"/>
      <c r="I52" s="270">
        <v>2</v>
      </c>
      <c r="J52" s="270"/>
      <c r="K52" s="272">
        <f t="shared" si="14"/>
        <v>0</v>
      </c>
      <c r="L52" s="270"/>
      <c r="M52" s="270"/>
      <c r="N52" s="272">
        <f t="shared" si="48"/>
        <v>1</v>
      </c>
      <c r="O52" s="270">
        <f t="shared" si="15"/>
        <v>1</v>
      </c>
      <c r="P52" s="270"/>
      <c r="Q52" s="272">
        <v>1</v>
      </c>
      <c r="R52" s="270"/>
      <c r="S52" s="272" t="e">
        <f>T52+#REF!</f>
        <v>#REF!</v>
      </c>
      <c r="T52" s="270"/>
      <c r="U52" s="273">
        <f t="shared" si="31"/>
        <v>2</v>
      </c>
      <c r="V52" s="274">
        <f t="shared" si="16"/>
        <v>2</v>
      </c>
      <c r="W52" s="274"/>
      <c r="X52" s="274">
        <v>2</v>
      </c>
      <c r="Y52" s="274">
        <v>0</v>
      </c>
      <c r="Z52" s="274"/>
      <c r="AA52" s="274"/>
      <c r="AB52" s="274"/>
      <c r="AC52" s="275">
        <f t="shared" si="17"/>
        <v>2</v>
      </c>
      <c r="AD52" s="275">
        <f t="shared" si="18"/>
        <v>2</v>
      </c>
      <c r="AE52" s="274">
        <f t="shared" si="49"/>
        <v>0</v>
      </c>
      <c r="AF52" s="274">
        <f t="shared" si="49"/>
        <v>0</v>
      </c>
      <c r="AG52" s="274">
        <f t="shared" si="49"/>
        <v>0</v>
      </c>
      <c r="AH52" s="274">
        <f t="shared" si="49"/>
        <v>0</v>
      </c>
      <c r="AI52" s="275">
        <f t="shared" si="20"/>
        <v>2</v>
      </c>
      <c r="AJ52" s="275">
        <f t="shared" si="21"/>
        <v>2</v>
      </c>
      <c r="AK52" s="274">
        <f t="shared" si="22"/>
        <v>0</v>
      </c>
      <c r="AL52" s="275">
        <f t="shared" si="51"/>
        <v>1</v>
      </c>
      <c r="AM52" s="275">
        <v>0</v>
      </c>
      <c r="AN52" s="275">
        <v>0</v>
      </c>
      <c r="AO52" s="276"/>
      <c r="AP52" s="275">
        <f t="shared" si="52"/>
        <v>1</v>
      </c>
      <c r="AQ52" s="275"/>
      <c r="AR52" s="275">
        <f t="shared" si="53"/>
        <v>1</v>
      </c>
      <c r="AS52" s="274">
        <f t="shared" si="1"/>
        <v>0</v>
      </c>
      <c r="AT52" s="274">
        <f t="shared" si="54"/>
        <v>0</v>
      </c>
      <c r="AU52" s="274">
        <f t="shared" si="54"/>
        <v>0</v>
      </c>
      <c r="AV52" s="274">
        <f t="shared" si="54"/>
        <v>0</v>
      </c>
      <c r="AW52" s="274">
        <f t="shared" si="54"/>
        <v>0</v>
      </c>
      <c r="AX52" s="273">
        <f t="shared" si="3"/>
        <v>0</v>
      </c>
      <c r="AY52" s="274">
        <f t="shared" si="55"/>
        <v>0</v>
      </c>
      <c r="AZ52" s="274">
        <f t="shared" si="55"/>
        <v>0</v>
      </c>
      <c r="BA52" s="277"/>
      <c r="BB52" s="274">
        <f t="shared" si="32"/>
        <v>2</v>
      </c>
      <c r="BC52" s="274">
        <v>2</v>
      </c>
      <c r="BD52" s="274">
        <v>0</v>
      </c>
      <c r="BE52" s="274"/>
      <c r="BF52" s="274"/>
      <c r="BG52" s="274"/>
      <c r="BH52" s="274">
        <f t="shared" si="26"/>
        <v>1</v>
      </c>
      <c r="BI52" s="274">
        <v>1</v>
      </c>
      <c r="BJ52" s="274">
        <v>0</v>
      </c>
      <c r="BK52" s="274"/>
      <c r="BL52" s="274"/>
      <c r="BM52" s="274"/>
      <c r="BN52" s="274">
        <f t="shared" si="27"/>
        <v>0</v>
      </c>
      <c r="BO52" s="274"/>
      <c r="BP52" s="274"/>
      <c r="BQ52" s="278">
        <f t="shared" si="33"/>
        <v>2</v>
      </c>
      <c r="BR52" s="278">
        <v>2</v>
      </c>
      <c r="BS52" s="278">
        <v>0</v>
      </c>
      <c r="BT52" s="278">
        <v>0</v>
      </c>
      <c r="BU52" s="278"/>
      <c r="BV52" s="278"/>
      <c r="BW52" s="278"/>
      <c r="BX52" s="278">
        <f t="shared" si="34"/>
        <v>1</v>
      </c>
      <c r="BY52" s="278">
        <v>1</v>
      </c>
      <c r="BZ52" s="278">
        <v>0</v>
      </c>
      <c r="CA52" s="278">
        <v>0</v>
      </c>
      <c r="CB52" s="278">
        <f t="shared" si="28"/>
        <v>0</v>
      </c>
      <c r="CC52" s="278"/>
      <c r="CD52" s="278"/>
      <c r="CE52" s="278">
        <f t="shared" si="35"/>
        <v>2</v>
      </c>
      <c r="CF52" s="278">
        <v>1</v>
      </c>
      <c r="CG52" s="278">
        <v>1</v>
      </c>
      <c r="CH52" s="278">
        <v>0</v>
      </c>
      <c r="CI52" s="278"/>
      <c r="CJ52" s="278"/>
      <c r="CK52" s="278"/>
      <c r="CL52" s="278">
        <f t="shared" si="41"/>
        <v>2</v>
      </c>
      <c r="CM52" s="278">
        <v>1</v>
      </c>
      <c r="CN52" s="278">
        <v>1</v>
      </c>
      <c r="CO52" s="278">
        <v>0</v>
      </c>
      <c r="CP52" s="278"/>
      <c r="CQ52" s="278"/>
      <c r="CR52" s="278"/>
      <c r="CS52" s="278">
        <f t="shared" si="42"/>
        <v>2</v>
      </c>
      <c r="CT52" s="278">
        <v>1</v>
      </c>
      <c r="CU52" s="278">
        <v>1</v>
      </c>
      <c r="CV52" s="278">
        <v>0</v>
      </c>
      <c r="CW52" s="278"/>
      <c r="CX52" s="278"/>
      <c r="CY52" s="278"/>
      <c r="CZ52" s="279">
        <f t="shared" si="11"/>
        <v>0</v>
      </c>
      <c r="DA52" s="279">
        <f t="shared" si="50"/>
        <v>0</v>
      </c>
      <c r="DB52" s="280"/>
    </row>
    <row r="53" spans="1:106" s="281" customFormat="1" ht="23.25" customHeight="1" x14ac:dyDescent="0.2">
      <c r="A53" s="270">
        <v>23</v>
      </c>
      <c r="B53" s="271" t="s">
        <v>746</v>
      </c>
      <c r="C53" s="272" t="s">
        <v>70</v>
      </c>
      <c r="D53" s="272" t="s">
        <v>730</v>
      </c>
      <c r="E53" s="272" t="s">
        <v>509</v>
      </c>
      <c r="F53" s="272">
        <f t="shared" si="12"/>
        <v>2</v>
      </c>
      <c r="G53" s="270">
        <f t="shared" si="13"/>
        <v>2</v>
      </c>
      <c r="H53" s="270"/>
      <c r="I53" s="270">
        <v>2</v>
      </c>
      <c r="J53" s="270"/>
      <c r="K53" s="272">
        <f t="shared" si="14"/>
        <v>0</v>
      </c>
      <c r="L53" s="270"/>
      <c r="M53" s="270"/>
      <c r="N53" s="272">
        <f t="shared" si="48"/>
        <v>2</v>
      </c>
      <c r="O53" s="270">
        <f t="shared" si="15"/>
        <v>2</v>
      </c>
      <c r="P53" s="270"/>
      <c r="Q53" s="272">
        <v>2</v>
      </c>
      <c r="R53" s="270"/>
      <c r="S53" s="272" t="e">
        <f>T53+#REF!</f>
        <v>#REF!</v>
      </c>
      <c r="T53" s="270"/>
      <c r="U53" s="273">
        <f t="shared" si="31"/>
        <v>2</v>
      </c>
      <c r="V53" s="274">
        <f t="shared" si="16"/>
        <v>2</v>
      </c>
      <c r="W53" s="274"/>
      <c r="X53" s="274">
        <v>2</v>
      </c>
      <c r="Y53" s="274">
        <v>0</v>
      </c>
      <c r="Z53" s="274"/>
      <c r="AA53" s="274"/>
      <c r="AB53" s="274"/>
      <c r="AC53" s="275">
        <f t="shared" si="17"/>
        <v>2</v>
      </c>
      <c r="AD53" s="275">
        <f t="shared" si="18"/>
        <v>2</v>
      </c>
      <c r="AE53" s="274">
        <f t="shared" si="49"/>
        <v>0</v>
      </c>
      <c r="AF53" s="274">
        <f t="shared" si="49"/>
        <v>0</v>
      </c>
      <c r="AG53" s="274">
        <f t="shared" si="49"/>
        <v>0</v>
      </c>
      <c r="AH53" s="274">
        <f t="shared" si="49"/>
        <v>0</v>
      </c>
      <c r="AI53" s="275">
        <f t="shared" si="20"/>
        <v>2</v>
      </c>
      <c r="AJ53" s="275">
        <f t="shared" si="21"/>
        <v>2</v>
      </c>
      <c r="AK53" s="274">
        <f t="shared" si="22"/>
        <v>0</v>
      </c>
      <c r="AL53" s="275">
        <f t="shared" si="51"/>
        <v>0</v>
      </c>
      <c r="AM53" s="275">
        <v>0</v>
      </c>
      <c r="AN53" s="275">
        <v>0</v>
      </c>
      <c r="AO53" s="276"/>
      <c r="AP53" s="275">
        <f t="shared" si="52"/>
        <v>0</v>
      </c>
      <c r="AQ53" s="275"/>
      <c r="AR53" s="275">
        <f t="shared" si="53"/>
        <v>0</v>
      </c>
      <c r="AS53" s="274">
        <f t="shared" si="1"/>
        <v>0</v>
      </c>
      <c r="AT53" s="274">
        <f t="shared" si="54"/>
        <v>0</v>
      </c>
      <c r="AU53" s="274">
        <f t="shared" si="54"/>
        <v>0</v>
      </c>
      <c r="AV53" s="274">
        <f t="shared" si="54"/>
        <v>0</v>
      </c>
      <c r="AW53" s="274">
        <f t="shared" si="54"/>
        <v>0</v>
      </c>
      <c r="AX53" s="273">
        <f t="shared" si="3"/>
        <v>0</v>
      </c>
      <c r="AY53" s="274">
        <f t="shared" si="55"/>
        <v>0</v>
      </c>
      <c r="AZ53" s="274">
        <f t="shared" si="55"/>
        <v>0</v>
      </c>
      <c r="BA53" s="277"/>
      <c r="BB53" s="274">
        <f t="shared" si="32"/>
        <v>1</v>
      </c>
      <c r="BC53" s="274">
        <v>1</v>
      </c>
      <c r="BD53" s="274">
        <v>0</v>
      </c>
      <c r="BE53" s="274"/>
      <c r="BF53" s="274"/>
      <c r="BG53" s="274"/>
      <c r="BH53" s="274">
        <f t="shared" si="26"/>
        <v>2</v>
      </c>
      <c r="BI53" s="274">
        <v>2</v>
      </c>
      <c r="BJ53" s="274">
        <v>0</v>
      </c>
      <c r="BK53" s="274"/>
      <c r="BL53" s="274"/>
      <c r="BM53" s="274"/>
      <c r="BN53" s="274">
        <f t="shared" si="27"/>
        <v>0</v>
      </c>
      <c r="BO53" s="274"/>
      <c r="BP53" s="274"/>
      <c r="BQ53" s="278">
        <f t="shared" si="33"/>
        <v>2</v>
      </c>
      <c r="BR53" s="278">
        <v>2</v>
      </c>
      <c r="BS53" s="278">
        <v>0</v>
      </c>
      <c r="BT53" s="278">
        <v>0</v>
      </c>
      <c r="BU53" s="278"/>
      <c r="BV53" s="278"/>
      <c r="BW53" s="278"/>
      <c r="BX53" s="278">
        <f t="shared" si="34"/>
        <v>2</v>
      </c>
      <c r="BY53" s="278">
        <v>2</v>
      </c>
      <c r="BZ53" s="278">
        <v>0</v>
      </c>
      <c r="CA53" s="278">
        <v>0</v>
      </c>
      <c r="CB53" s="278">
        <f t="shared" si="28"/>
        <v>0</v>
      </c>
      <c r="CC53" s="278"/>
      <c r="CD53" s="278"/>
      <c r="CE53" s="278">
        <f t="shared" si="35"/>
        <v>2</v>
      </c>
      <c r="CF53" s="278">
        <v>2</v>
      </c>
      <c r="CG53" s="278">
        <v>0</v>
      </c>
      <c r="CH53" s="278">
        <v>0</v>
      </c>
      <c r="CI53" s="278"/>
      <c r="CJ53" s="278"/>
      <c r="CK53" s="278"/>
      <c r="CL53" s="278">
        <f t="shared" si="41"/>
        <v>2</v>
      </c>
      <c r="CM53" s="278">
        <v>2</v>
      </c>
      <c r="CN53" s="278">
        <v>0</v>
      </c>
      <c r="CO53" s="278">
        <v>0</v>
      </c>
      <c r="CP53" s="278"/>
      <c r="CQ53" s="278"/>
      <c r="CR53" s="278"/>
      <c r="CS53" s="278">
        <f t="shared" si="42"/>
        <v>2</v>
      </c>
      <c r="CT53" s="278">
        <v>2</v>
      </c>
      <c r="CU53" s="278">
        <v>0</v>
      </c>
      <c r="CV53" s="278">
        <v>0</v>
      </c>
      <c r="CW53" s="278"/>
      <c r="CX53" s="278"/>
      <c r="CY53" s="278"/>
      <c r="CZ53" s="279">
        <f t="shared" si="11"/>
        <v>0</v>
      </c>
      <c r="DA53" s="279">
        <f t="shared" si="50"/>
        <v>0</v>
      </c>
      <c r="DB53" s="280"/>
    </row>
    <row r="54" spans="1:106" s="281" customFormat="1" ht="23.25" customHeight="1" x14ac:dyDescent="0.2">
      <c r="A54" s="270">
        <v>24</v>
      </c>
      <c r="B54" s="271" t="s">
        <v>747</v>
      </c>
      <c r="C54" s="272" t="s">
        <v>70</v>
      </c>
      <c r="D54" s="272" t="s">
        <v>732</v>
      </c>
      <c r="E54" s="272" t="s">
        <v>509</v>
      </c>
      <c r="F54" s="272">
        <f t="shared" si="12"/>
        <v>2</v>
      </c>
      <c r="G54" s="270">
        <f t="shared" si="13"/>
        <v>2</v>
      </c>
      <c r="H54" s="270"/>
      <c r="I54" s="270">
        <v>2</v>
      </c>
      <c r="J54" s="270"/>
      <c r="K54" s="272">
        <f t="shared" si="14"/>
        <v>0</v>
      </c>
      <c r="L54" s="270"/>
      <c r="M54" s="270"/>
      <c r="N54" s="272">
        <f t="shared" si="48"/>
        <v>1</v>
      </c>
      <c r="O54" s="270">
        <f t="shared" si="15"/>
        <v>1</v>
      </c>
      <c r="P54" s="270"/>
      <c r="Q54" s="272">
        <v>1</v>
      </c>
      <c r="R54" s="270"/>
      <c r="S54" s="272" t="e">
        <f>T54+#REF!</f>
        <v>#REF!</v>
      </c>
      <c r="T54" s="270"/>
      <c r="U54" s="273">
        <f t="shared" si="31"/>
        <v>2</v>
      </c>
      <c r="V54" s="274">
        <f t="shared" si="16"/>
        <v>2</v>
      </c>
      <c r="W54" s="274"/>
      <c r="X54" s="274">
        <v>2</v>
      </c>
      <c r="Y54" s="274">
        <v>0</v>
      </c>
      <c r="Z54" s="274"/>
      <c r="AA54" s="274"/>
      <c r="AB54" s="274"/>
      <c r="AC54" s="275">
        <f t="shared" si="17"/>
        <v>2</v>
      </c>
      <c r="AD54" s="275">
        <f t="shared" si="18"/>
        <v>2</v>
      </c>
      <c r="AE54" s="274">
        <f t="shared" si="49"/>
        <v>0</v>
      </c>
      <c r="AF54" s="274">
        <f t="shared" si="49"/>
        <v>0</v>
      </c>
      <c r="AG54" s="274">
        <f t="shared" si="49"/>
        <v>0</v>
      </c>
      <c r="AH54" s="274">
        <f t="shared" si="49"/>
        <v>0</v>
      </c>
      <c r="AI54" s="275">
        <f t="shared" si="20"/>
        <v>2</v>
      </c>
      <c r="AJ54" s="275">
        <f t="shared" si="21"/>
        <v>2</v>
      </c>
      <c r="AK54" s="274">
        <f t="shared" si="22"/>
        <v>0</v>
      </c>
      <c r="AL54" s="275">
        <f t="shared" si="51"/>
        <v>1</v>
      </c>
      <c r="AM54" s="275">
        <v>0</v>
      </c>
      <c r="AN54" s="275">
        <v>0</v>
      </c>
      <c r="AO54" s="276"/>
      <c r="AP54" s="275">
        <f t="shared" si="52"/>
        <v>1</v>
      </c>
      <c r="AQ54" s="275"/>
      <c r="AR54" s="275">
        <f t="shared" si="53"/>
        <v>1</v>
      </c>
      <c r="AS54" s="274">
        <f t="shared" si="1"/>
        <v>0</v>
      </c>
      <c r="AT54" s="274">
        <f t="shared" si="54"/>
        <v>0</v>
      </c>
      <c r="AU54" s="274">
        <f t="shared" si="54"/>
        <v>0</v>
      </c>
      <c r="AV54" s="274">
        <f t="shared" si="54"/>
        <v>0</v>
      </c>
      <c r="AW54" s="274">
        <f t="shared" si="54"/>
        <v>0</v>
      </c>
      <c r="AX54" s="273">
        <f t="shared" si="3"/>
        <v>0</v>
      </c>
      <c r="AY54" s="274">
        <f t="shared" si="55"/>
        <v>0</v>
      </c>
      <c r="AZ54" s="274">
        <f t="shared" si="55"/>
        <v>0</v>
      </c>
      <c r="BA54" s="277"/>
      <c r="BB54" s="274">
        <f t="shared" si="32"/>
        <v>1</v>
      </c>
      <c r="BC54" s="274">
        <v>1</v>
      </c>
      <c r="BD54" s="274">
        <v>0</v>
      </c>
      <c r="BE54" s="274"/>
      <c r="BF54" s="274"/>
      <c r="BG54" s="274"/>
      <c r="BH54" s="274">
        <f t="shared" si="26"/>
        <v>2</v>
      </c>
      <c r="BI54" s="274">
        <v>2</v>
      </c>
      <c r="BJ54" s="274">
        <v>0</v>
      </c>
      <c r="BK54" s="274"/>
      <c r="BL54" s="274"/>
      <c r="BM54" s="274"/>
      <c r="BN54" s="274">
        <f t="shared" si="27"/>
        <v>0</v>
      </c>
      <c r="BO54" s="274"/>
      <c r="BP54" s="274"/>
      <c r="BQ54" s="278">
        <f t="shared" si="33"/>
        <v>2</v>
      </c>
      <c r="BR54" s="278">
        <v>2</v>
      </c>
      <c r="BS54" s="278">
        <v>0</v>
      </c>
      <c r="BT54" s="278">
        <v>0</v>
      </c>
      <c r="BU54" s="278"/>
      <c r="BV54" s="278"/>
      <c r="BW54" s="278"/>
      <c r="BX54" s="278">
        <f t="shared" si="34"/>
        <v>0</v>
      </c>
      <c r="BY54" s="278">
        <v>0</v>
      </c>
      <c r="BZ54" s="278">
        <v>0</v>
      </c>
      <c r="CA54" s="278">
        <v>0</v>
      </c>
      <c r="CB54" s="278">
        <f t="shared" si="28"/>
        <v>0</v>
      </c>
      <c r="CC54" s="278"/>
      <c r="CD54" s="278"/>
      <c r="CE54" s="278">
        <f t="shared" si="35"/>
        <v>2</v>
      </c>
      <c r="CF54" s="278">
        <v>0</v>
      </c>
      <c r="CG54" s="278">
        <v>2</v>
      </c>
      <c r="CH54" s="278">
        <v>0</v>
      </c>
      <c r="CI54" s="278"/>
      <c r="CJ54" s="278"/>
      <c r="CK54" s="278"/>
      <c r="CL54" s="278">
        <f t="shared" si="41"/>
        <v>2</v>
      </c>
      <c r="CM54" s="278">
        <v>0</v>
      </c>
      <c r="CN54" s="278">
        <v>2</v>
      </c>
      <c r="CO54" s="278">
        <v>0</v>
      </c>
      <c r="CP54" s="278"/>
      <c r="CQ54" s="278"/>
      <c r="CR54" s="278"/>
      <c r="CS54" s="278">
        <f t="shared" si="42"/>
        <v>2</v>
      </c>
      <c r="CT54" s="278">
        <v>0</v>
      </c>
      <c r="CU54" s="278">
        <v>2</v>
      </c>
      <c r="CV54" s="278">
        <v>0</v>
      </c>
      <c r="CW54" s="278"/>
      <c r="CX54" s="278"/>
      <c r="CY54" s="278"/>
      <c r="CZ54" s="279">
        <f t="shared" si="11"/>
        <v>0</v>
      </c>
      <c r="DA54" s="279">
        <f t="shared" si="50"/>
        <v>0</v>
      </c>
      <c r="DB54" s="280"/>
    </row>
    <row r="55" spans="1:106" s="281" customFormat="1" ht="23.25" customHeight="1" x14ac:dyDescent="0.2">
      <c r="A55" s="270">
        <v>25</v>
      </c>
      <c r="B55" s="271" t="s">
        <v>748</v>
      </c>
      <c r="C55" s="272" t="s">
        <v>70</v>
      </c>
      <c r="D55" s="272" t="s">
        <v>734</v>
      </c>
      <c r="E55" s="272" t="s">
        <v>509</v>
      </c>
      <c r="F55" s="272">
        <f t="shared" si="12"/>
        <v>2</v>
      </c>
      <c r="G55" s="270">
        <f t="shared" si="13"/>
        <v>2</v>
      </c>
      <c r="H55" s="270"/>
      <c r="I55" s="270">
        <v>2</v>
      </c>
      <c r="J55" s="270"/>
      <c r="K55" s="272">
        <f t="shared" si="14"/>
        <v>0</v>
      </c>
      <c r="L55" s="270"/>
      <c r="M55" s="270"/>
      <c r="N55" s="272">
        <f t="shared" si="48"/>
        <v>2</v>
      </c>
      <c r="O55" s="270">
        <f t="shared" si="15"/>
        <v>2</v>
      </c>
      <c r="P55" s="270"/>
      <c r="Q55" s="272">
        <v>2</v>
      </c>
      <c r="R55" s="270"/>
      <c r="S55" s="272" t="e">
        <f>T55+#REF!</f>
        <v>#REF!</v>
      </c>
      <c r="T55" s="270"/>
      <c r="U55" s="273">
        <f t="shared" si="31"/>
        <v>2</v>
      </c>
      <c r="V55" s="274">
        <f t="shared" si="16"/>
        <v>2</v>
      </c>
      <c r="W55" s="274"/>
      <c r="X55" s="274">
        <v>2</v>
      </c>
      <c r="Y55" s="274">
        <v>0</v>
      </c>
      <c r="Z55" s="274"/>
      <c r="AA55" s="274"/>
      <c r="AB55" s="274"/>
      <c r="AC55" s="275">
        <f t="shared" si="17"/>
        <v>2</v>
      </c>
      <c r="AD55" s="275">
        <f t="shared" si="18"/>
        <v>2</v>
      </c>
      <c r="AE55" s="274">
        <f t="shared" si="49"/>
        <v>0</v>
      </c>
      <c r="AF55" s="274">
        <f t="shared" si="49"/>
        <v>0</v>
      </c>
      <c r="AG55" s="274">
        <f t="shared" si="49"/>
        <v>0</v>
      </c>
      <c r="AH55" s="274">
        <f t="shared" si="49"/>
        <v>0</v>
      </c>
      <c r="AI55" s="275">
        <f t="shared" si="20"/>
        <v>2</v>
      </c>
      <c r="AJ55" s="275">
        <f t="shared" si="21"/>
        <v>2</v>
      </c>
      <c r="AK55" s="274">
        <f t="shared" si="22"/>
        <v>0</v>
      </c>
      <c r="AL55" s="275">
        <f t="shared" si="51"/>
        <v>0</v>
      </c>
      <c r="AM55" s="275">
        <v>0</v>
      </c>
      <c r="AN55" s="275">
        <v>0</v>
      </c>
      <c r="AO55" s="276"/>
      <c r="AP55" s="275">
        <f t="shared" si="52"/>
        <v>0</v>
      </c>
      <c r="AQ55" s="275"/>
      <c r="AR55" s="275">
        <f t="shared" si="53"/>
        <v>0</v>
      </c>
      <c r="AS55" s="274">
        <f t="shared" si="1"/>
        <v>0</v>
      </c>
      <c r="AT55" s="274">
        <f t="shared" si="54"/>
        <v>0</v>
      </c>
      <c r="AU55" s="274">
        <f t="shared" si="54"/>
        <v>0</v>
      </c>
      <c r="AV55" s="274">
        <f t="shared" si="54"/>
        <v>0</v>
      </c>
      <c r="AW55" s="274">
        <f t="shared" si="54"/>
        <v>0</v>
      </c>
      <c r="AX55" s="273">
        <f t="shared" si="3"/>
        <v>0</v>
      </c>
      <c r="AY55" s="274">
        <f t="shared" si="55"/>
        <v>0</v>
      </c>
      <c r="AZ55" s="274">
        <f t="shared" si="55"/>
        <v>0</v>
      </c>
      <c r="BA55" s="277"/>
      <c r="BB55" s="274">
        <f t="shared" si="32"/>
        <v>2</v>
      </c>
      <c r="BC55" s="274">
        <v>2</v>
      </c>
      <c r="BD55" s="274">
        <v>0</v>
      </c>
      <c r="BE55" s="274"/>
      <c r="BF55" s="274"/>
      <c r="BG55" s="274"/>
      <c r="BH55" s="274">
        <f t="shared" si="26"/>
        <v>1</v>
      </c>
      <c r="BI55" s="274">
        <v>1</v>
      </c>
      <c r="BJ55" s="274">
        <v>0</v>
      </c>
      <c r="BK55" s="274"/>
      <c r="BL55" s="274"/>
      <c r="BM55" s="274"/>
      <c r="BN55" s="274">
        <f t="shared" si="27"/>
        <v>0</v>
      </c>
      <c r="BO55" s="274"/>
      <c r="BP55" s="274"/>
      <c r="BQ55" s="278">
        <f t="shared" si="33"/>
        <v>2</v>
      </c>
      <c r="BR55" s="278">
        <v>2</v>
      </c>
      <c r="BS55" s="278">
        <v>0</v>
      </c>
      <c r="BT55" s="278">
        <v>0</v>
      </c>
      <c r="BU55" s="278"/>
      <c r="BV55" s="278"/>
      <c r="BW55" s="278"/>
      <c r="BX55" s="278">
        <f t="shared" si="34"/>
        <v>1</v>
      </c>
      <c r="BY55" s="278">
        <v>1</v>
      </c>
      <c r="BZ55" s="278">
        <v>0</v>
      </c>
      <c r="CA55" s="278">
        <v>0</v>
      </c>
      <c r="CB55" s="278">
        <f t="shared" si="28"/>
        <v>0</v>
      </c>
      <c r="CC55" s="278"/>
      <c r="CD55" s="278"/>
      <c r="CE55" s="278">
        <f t="shared" si="35"/>
        <v>2</v>
      </c>
      <c r="CF55" s="278">
        <v>1</v>
      </c>
      <c r="CG55" s="278">
        <v>1</v>
      </c>
      <c r="CH55" s="278">
        <v>0</v>
      </c>
      <c r="CI55" s="278"/>
      <c r="CJ55" s="278"/>
      <c r="CK55" s="278"/>
      <c r="CL55" s="278">
        <f t="shared" si="41"/>
        <v>2</v>
      </c>
      <c r="CM55" s="278">
        <v>1</v>
      </c>
      <c r="CN55" s="278">
        <v>1</v>
      </c>
      <c r="CO55" s="278">
        <v>0</v>
      </c>
      <c r="CP55" s="278"/>
      <c r="CQ55" s="278"/>
      <c r="CR55" s="278"/>
      <c r="CS55" s="278">
        <f t="shared" si="42"/>
        <v>2</v>
      </c>
      <c r="CT55" s="278">
        <v>1</v>
      </c>
      <c r="CU55" s="278">
        <v>1</v>
      </c>
      <c r="CV55" s="278">
        <v>0</v>
      </c>
      <c r="CW55" s="278"/>
      <c r="CX55" s="278"/>
      <c r="CY55" s="278"/>
      <c r="CZ55" s="279">
        <f t="shared" si="11"/>
        <v>0</v>
      </c>
      <c r="DA55" s="279">
        <f t="shared" si="50"/>
        <v>0</v>
      </c>
      <c r="DB55" s="280"/>
    </row>
    <row r="56" spans="1:106" s="281" customFormat="1" ht="23.25" customHeight="1" x14ac:dyDescent="0.2">
      <c r="A56" s="270">
        <v>26</v>
      </c>
      <c r="B56" s="271" t="s">
        <v>749</v>
      </c>
      <c r="C56" s="272" t="s">
        <v>70</v>
      </c>
      <c r="D56" s="272" t="s">
        <v>736</v>
      </c>
      <c r="E56" s="272" t="s">
        <v>509</v>
      </c>
      <c r="F56" s="272">
        <f t="shared" si="12"/>
        <v>2</v>
      </c>
      <c r="G56" s="270">
        <f t="shared" si="13"/>
        <v>2</v>
      </c>
      <c r="H56" s="270"/>
      <c r="I56" s="270">
        <v>2</v>
      </c>
      <c r="J56" s="270"/>
      <c r="K56" s="272">
        <f t="shared" si="14"/>
        <v>0</v>
      </c>
      <c r="L56" s="270"/>
      <c r="M56" s="270"/>
      <c r="N56" s="272">
        <f t="shared" si="48"/>
        <v>2</v>
      </c>
      <c r="O56" s="270">
        <f t="shared" si="15"/>
        <v>2</v>
      </c>
      <c r="P56" s="270"/>
      <c r="Q56" s="272">
        <v>2</v>
      </c>
      <c r="R56" s="270"/>
      <c r="S56" s="272" t="e">
        <f>T56+#REF!</f>
        <v>#REF!</v>
      </c>
      <c r="T56" s="270"/>
      <c r="U56" s="273">
        <f t="shared" si="31"/>
        <v>2</v>
      </c>
      <c r="V56" s="274">
        <f t="shared" si="16"/>
        <v>2</v>
      </c>
      <c r="W56" s="274"/>
      <c r="X56" s="274">
        <v>2</v>
      </c>
      <c r="Y56" s="274">
        <v>0</v>
      </c>
      <c r="Z56" s="274"/>
      <c r="AA56" s="274"/>
      <c r="AB56" s="274"/>
      <c r="AC56" s="275">
        <f t="shared" si="17"/>
        <v>2</v>
      </c>
      <c r="AD56" s="275">
        <f t="shared" si="18"/>
        <v>2</v>
      </c>
      <c r="AE56" s="274">
        <f t="shared" si="49"/>
        <v>0</v>
      </c>
      <c r="AF56" s="274">
        <f t="shared" si="49"/>
        <v>0</v>
      </c>
      <c r="AG56" s="274">
        <f t="shared" si="49"/>
        <v>0</v>
      </c>
      <c r="AH56" s="274">
        <f t="shared" si="49"/>
        <v>0</v>
      </c>
      <c r="AI56" s="275">
        <f t="shared" si="20"/>
        <v>2</v>
      </c>
      <c r="AJ56" s="275">
        <f t="shared" si="21"/>
        <v>2</v>
      </c>
      <c r="AK56" s="274">
        <f t="shared" si="22"/>
        <v>0</v>
      </c>
      <c r="AL56" s="275">
        <f t="shared" si="51"/>
        <v>0</v>
      </c>
      <c r="AM56" s="275">
        <v>0</v>
      </c>
      <c r="AN56" s="275">
        <v>0</v>
      </c>
      <c r="AO56" s="276"/>
      <c r="AP56" s="275">
        <f t="shared" si="52"/>
        <v>0</v>
      </c>
      <c r="AQ56" s="275"/>
      <c r="AR56" s="275">
        <f t="shared" si="53"/>
        <v>0</v>
      </c>
      <c r="AS56" s="274">
        <f t="shared" si="1"/>
        <v>0</v>
      </c>
      <c r="AT56" s="274">
        <f t="shared" si="54"/>
        <v>0</v>
      </c>
      <c r="AU56" s="274">
        <f t="shared" si="54"/>
        <v>0</v>
      </c>
      <c r="AV56" s="274">
        <f t="shared" si="54"/>
        <v>0</v>
      </c>
      <c r="AW56" s="274">
        <f t="shared" si="54"/>
        <v>0</v>
      </c>
      <c r="AX56" s="273">
        <f t="shared" si="3"/>
        <v>0</v>
      </c>
      <c r="AY56" s="274">
        <f t="shared" si="55"/>
        <v>0</v>
      </c>
      <c r="AZ56" s="274">
        <f t="shared" si="55"/>
        <v>0</v>
      </c>
      <c r="BA56" s="277"/>
      <c r="BB56" s="274">
        <f t="shared" si="32"/>
        <v>2</v>
      </c>
      <c r="BC56" s="274">
        <v>2</v>
      </c>
      <c r="BD56" s="274">
        <v>0</v>
      </c>
      <c r="BE56" s="274"/>
      <c r="BF56" s="274"/>
      <c r="BG56" s="274"/>
      <c r="BH56" s="274">
        <f t="shared" si="26"/>
        <v>2</v>
      </c>
      <c r="BI56" s="274">
        <v>2</v>
      </c>
      <c r="BJ56" s="274">
        <v>0</v>
      </c>
      <c r="BK56" s="274"/>
      <c r="BL56" s="274"/>
      <c r="BM56" s="274"/>
      <c r="BN56" s="274">
        <f t="shared" si="27"/>
        <v>0</v>
      </c>
      <c r="BO56" s="274"/>
      <c r="BP56" s="274"/>
      <c r="BQ56" s="278">
        <f t="shared" si="33"/>
        <v>2</v>
      </c>
      <c r="BR56" s="278">
        <v>2</v>
      </c>
      <c r="BS56" s="278">
        <v>0</v>
      </c>
      <c r="BT56" s="278">
        <v>0</v>
      </c>
      <c r="BU56" s="278"/>
      <c r="BV56" s="278"/>
      <c r="BW56" s="278"/>
      <c r="BX56" s="278">
        <f t="shared" si="34"/>
        <v>0</v>
      </c>
      <c r="BY56" s="278">
        <v>0</v>
      </c>
      <c r="BZ56" s="278">
        <v>0</v>
      </c>
      <c r="CA56" s="278">
        <v>0</v>
      </c>
      <c r="CB56" s="278">
        <f t="shared" si="28"/>
        <v>0</v>
      </c>
      <c r="CC56" s="278"/>
      <c r="CD56" s="278"/>
      <c r="CE56" s="278">
        <f t="shared" si="35"/>
        <v>2</v>
      </c>
      <c r="CF56" s="278">
        <v>0</v>
      </c>
      <c r="CG56" s="278">
        <v>2</v>
      </c>
      <c r="CH56" s="278">
        <v>0</v>
      </c>
      <c r="CI56" s="278"/>
      <c r="CJ56" s="278"/>
      <c r="CK56" s="278"/>
      <c r="CL56" s="278">
        <f t="shared" si="41"/>
        <v>2</v>
      </c>
      <c r="CM56" s="278">
        <v>0</v>
      </c>
      <c r="CN56" s="278">
        <v>2</v>
      </c>
      <c r="CO56" s="278">
        <v>0</v>
      </c>
      <c r="CP56" s="278"/>
      <c r="CQ56" s="278"/>
      <c r="CR56" s="278"/>
      <c r="CS56" s="278">
        <f t="shared" si="42"/>
        <v>2</v>
      </c>
      <c r="CT56" s="278">
        <v>0</v>
      </c>
      <c r="CU56" s="278">
        <v>2</v>
      </c>
      <c r="CV56" s="278">
        <v>0</v>
      </c>
      <c r="CW56" s="278"/>
      <c r="CX56" s="278"/>
      <c r="CY56" s="278"/>
      <c r="CZ56" s="279">
        <f t="shared" si="11"/>
        <v>0</v>
      </c>
      <c r="DA56" s="279">
        <f t="shared" si="50"/>
        <v>0</v>
      </c>
      <c r="DB56" s="280"/>
    </row>
    <row r="57" spans="1:106" s="281" customFormat="1" ht="23.25" customHeight="1" x14ac:dyDescent="0.2">
      <c r="A57" s="270">
        <v>27</v>
      </c>
      <c r="B57" s="271" t="s">
        <v>750</v>
      </c>
      <c r="C57" s="272" t="s">
        <v>70</v>
      </c>
      <c r="D57" s="272" t="s">
        <v>713</v>
      </c>
      <c r="E57" s="272" t="s">
        <v>509</v>
      </c>
      <c r="F57" s="272">
        <f t="shared" si="12"/>
        <v>1</v>
      </c>
      <c r="G57" s="270">
        <f t="shared" si="13"/>
        <v>1</v>
      </c>
      <c r="H57" s="270"/>
      <c r="I57" s="270">
        <v>1</v>
      </c>
      <c r="J57" s="270"/>
      <c r="K57" s="272">
        <f t="shared" si="14"/>
        <v>0</v>
      </c>
      <c r="L57" s="270"/>
      <c r="M57" s="270"/>
      <c r="N57" s="272">
        <f t="shared" si="48"/>
        <v>1</v>
      </c>
      <c r="O57" s="270">
        <f t="shared" si="15"/>
        <v>1</v>
      </c>
      <c r="P57" s="270"/>
      <c r="Q57" s="272">
        <v>1</v>
      </c>
      <c r="R57" s="270"/>
      <c r="S57" s="272" t="e">
        <f>T57+#REF!</f>
        <v>#REF!</v>
      </c>
      <c r="T57" s="270"/>
      <c r="U57" s="273">
        <f t="shared" si="31"/>
        <v>1</v>
      </c>
      <c r="V57" s="274">
        <f t="shared" si="16"/>
        <v>1</v>
      </c>
      <c r="W57" s="274"/>
      <c r="X57" s="274">
        <v>1</v>
      </c>
      <c r="Y57" s="274">
        <v>0</v>
      </c>
      <c r="Z57" s="274"/>
      <c r="AA57" s="274"/>
      <c r="AB57" s="274"/>
      <c r="AC57" s="275">
        <f t="shared" si="17"/>
        <v>1</v>
      </c>
      <c r="AD57" s="275">
        <f t="shared" si="18"/>
        <v>1</v>
      </c>
      <c r="AE57" s="274">
        <f t="shared" si="49"/>
        <v>0</v>
      </c>
      <c r="AF57" s="274">
        <f t="shared" si="49"/>
        <v>0</v>
      </c>
      <c r="AG57" s="274">
        <f t="shared" si="49"/>
        <v>0</v>
      </c>
      <c r="AH57" s="274">
        <f t="shared" si="49"/>
        <v>0</v>
      </c>
      <c r="AI57" s="275">
        <f t="shared" si="20"/>
        <v>1</v>
      </c>
      <c r="AJ57" s="275">
        <f t="shared" si="21"/>
        <v>1</v>
      </c>
      <c r="AK57" s="274">
        <f t="shared" si="22"/>
        <v>0</v>
      </c>
      <c r="AL57" s="275">
        <f t="shared" si="51"/>
        <v>0</v>
      </c>
      <c r="AM57" s="275">
        <v>0</v>
      </c>
      <c r="AN57" s="275">
        <v>0</v>
      </c>
      <c r="AO57" s="276"/>
      <c r="AP57" s="275">
        <f t="shared" si="52"/>
        <v>0</v>
      </c>
      <c r="AQ57" s="275"/>
      <c r="AR57" s="275">
        <f t="shared" si="53"/>
        <v>0</v>
      </c>
      <c r="AS57" s="274">
        <f t="shared" si="1"/>
        <v>0</v>
      </c>
      <c r="AT57" s="274">
        <f t="shared" si="54"/>
        <v>0</v>
      </c>
      <c r="AU57" s="274">
        <f t="shared" si="54"/>
        <v>0</v>
      </c>
      <c r="AV57" s="274">
        <f t="shared" si="54"/>
        <v>0</v>
      </c>
      <c r="AW57" s="274">
        <f t="shared" si="54"/>
        <v>0</v>
      </c>
      <c r="AX57" s="273">
        <f t="shared" si="3"/>
        <v>0</v>
      </c>
      <c r="AY57" s="274">
        <f t="shared" si="55"/>
        <v>0</v>
      </c>
      <c r="AZ57" s="274">
        <f t="shared" si="55"/>
        <v>0</v>
      </c>
      <c r="BA57" s="277"/>
      <c r="BB57" s="274">
        <f t="shared" si="32"/>
        <v>1</v>
      </c>
      <c r="BC57" s="274">
        <v>1</v>
      </c>
      <c r="BD57" s="274">
        <v>0</v>
      </c>
      <c r="BE57" s="274"/>
      <c r="BF57" s="274"/>
      <c r="BG57" s="274"/>
      <c r="BH57" s="274">
        <f t="shared" si="26"/>
        <v>1</v>
      </c>
      <c r="BI57" s="274">
        <v>1</v>
      </c>
      <c r="BJ57" s="274">
        <v>0</v>
      </c>
      <c r="BK57" s="274"/>
      <c r="BL57" s="274"/>
      <c r="BM57" s="274"/>
      <c r="BN57" s="274">
        <f t="shared" si="27"/>
        <v>0</v>
      </c>
      <c r="BO57" s="274"/>
      <c r="BP57" s="274"/>
      <c r="BQ57" s="278">
        <f t="shared" si="33"/>
        <v>1</v>
      </c>
      <c r="BR57" s="278">
        <v>1</v>
      </c>
      <c r="BS57" s="278">
        <v>0</v>
      </c>
      <c r="BT57" s="278">
        <v>0</v>
      </c>
      <c r="BU57" s="278"/>
      <c r="BV57" s="278"/>
      <c r="BW57" s="278"/>
      <c r="BX57" s="278">
        <f t="shared" si="34"/>
        <v>1</v>
      </c>
      <c r="BY57" s="278">
        <v>0</v>
      </c>
      <c r="BZ57" s="278">
        <v>1</v>
      </c>
      <c r="CA57" s="278">
        <v>0</v>
      </c>
      <c r="CB57" s="278">
        <f t="shared" si="28"/>
        <v>0</v>
      </c>
      <c r="CC57" s="278"/>
      <c r="CD57" s="278"/>
      <c r="CE57" s="278">
        <f t="shared" si="35"/>
        <v>1</v>
      </c>
      <c r="CF57" s="278">
        <v>0</v>
      </c>
      <c r="CG57" s="278">
        <v>1</v>
      </c>
      <c r="CH57" s="278">
        <v>0</v>
      </c>
      <c r="CI57" s="278"/>
      <c r="CJ57" s="278"/>
      <c r="CK57" s="278"/>
      <c r="CL57" s="278">
        <f t="shared" si="41"/>
        <v>1</v>
      </c>
      <c r="CM57" s="278">
        <v>0</v>
      </c>
      <c r="CN57" s="278">
        <v>1</v>
      </c>
      <c r="CO57" s="278">
        <v>0</v>
      </c>
      <c r="CP57" s="278"/>
      <c r="CQ57" s="278"/>
      <c r="CR57" s="278"/>
      <c r="CS57" s="278">
        <f t="shared" si="42"/>
        <v>1</v>
      </c>
      <c r="CT57" s="278">
        <v>0</v>
      </c>
      <c r="CU57" s="278">
        <v>1</v>
      </c>
      <c r="CV57" s="278">
        <v>0</v>
      </c>
      <c r="CW57" s="278"/>
      <c r="CX57" s="278"/>
      <c r="CY57" s="278"/>
      <c r="CZ57" s="279">
        <f t="shared" si="11"/>
        <v>0</v>
      </c>
      <c r="DA57" s="279">
        <f t="shared" si="50"/>
        <v>0</v>
      </c>
      <c r="DB57" s="280"/>
    </row>
    <row r="58" spans="1:106" s="281" customFormat="1" ht="23.25" customHeight="1" x14ac:dyDescent="0.2">
      <c r="A58" s="270">
        <v>28</v>
      </c>
      <c r="B58" s="271" t="s">
        <v>751</v>
      </c>
      <c r="C58" s="272"/>
      <c r="D58" s="272"/>
      <c r="E58" s="272"/>
      <c r="F58" s="272"/>
      <c r="G58" s="270"/>
      <c r="H58" s="270"/>
      <c r="I58" s="270"/>
      <c r="J58" s="270"/>
      <c r="K58" s="272"/>
      <c r="L58" s="270"/>
      <c r="M58" s="270"/>
      <c r="N58" s="272"/>
      <c r="O58" s="270"/>
      <c r="P58" s="270"/>
      <c r="Q58" s="272"/>
      <c r="R58" s="270"/>
      <c r="S58" s="272"/>
      <c r="T58" s="270"/>
      <c r="U58" s="273">
        <f t="shared" si="31"/>
        <v>0</v>
      </c>
      <c r="V58" s="274">
        <v>0</v>
      </c>
      <c r="W58" s="274"/>
      <c r="X58" s="274"/>
      <c r="Y58" s="274">
        <v>0</v>
      </c>
      <c r="Z58" s="274"/>
      <c r="AA58" s="274"/>
      <c r="AB58" s="274"/>
      <c r="AC58" s="275"/>
      <c r="AD58" s="275"/>
      <c r="AE58" s="274">
        <f t="shared" si="49"/>
        <v>0</v>
      </c>
      <c r="AF58" s="274"/>
      <c r="AG58" s="274"/>
      <c r="AH58" s="274"/>
      <c r="AI58" s="275"/>
      <c r="AJ58" s="275"/>
      <c r="AK58" s="274">
        <f t="shared" si="22"/>
        <v>0</v>
      </c>
      <c r="AL58" s="275"/>
      <c r="AM58" s="275"/>
      <c r="AN58" s="275"/>
      <c r="AO58" s="276"/>
      <c r="AP58" s="275"/>
      <c r="AQ58" s="275"/>
      <c r="AR58" s="275"/>
      <c r="AS58" s="274"/>
      <c r="AT58" s="274"/>
      <c r="AU58" s="274"/>
      <c r="AV58" s="274"/>
      <c r="AW58" s="274">
        <f t="shared" si="54"/>
        <v>0</v>
      </c>
      <c r="AX58" s="273"/>
      <c r="AY58" s="274"/>
      <c r="AZ58" s="274"/>
      <c r="BA58" s="277"/>
      <c r="BB58" s="274">
        <f t="shared" si="32"/>
        <v>0</v>
      </c>
      <c r="BC58" s="274">
        <v>0</v>
      </c>
      <c r="BD58" s="274">
        <v>0</v>
      </c>
      <c r="BE58" s="274"/>
      <c r="BF58" s="274"/>
      <c r="BG58" s="274"/>
      <c r="BH58" s="274">
        <f t="shared" si="26"/>
        <v>0</v>
      </c>
      <c r="BI58" s="274">
        <v>0</v>
      </c>
      <c r="BJ58" s="274">
        <v>0</v>
      </c>
      <c r="BK58" s="274"/>
      <c r="BL58" s="274"/>
      <c r="BM58" s="274"/>
      <c r="BN58" s="274"/>
      <c r="BO58" s="274"/>
      <c r="BP58" s="274"/>
      <c r="BQ58" s="278">
        <f t="shared" si="33"/>
        <v>1</v>
      </c>
      <c r="BR58" s="278">
        <v>0</v>
      </c>
      <c r="BS58" s="278">
        <v>1</v>
      </c>
      <c r="BT58" s="278">
        <v>0</v>
      </c>
      <c r="BU58" s="278"/>
      <c r="BV58" s="278"/>
      <c r="BW58" s="278"/>
      <c r="BX58" s="278">
        <f t="shared" si="34"/>
        <v>1</v>
      </c>
      <c r="BY58" s="278">
        <v>0</v>
      </c>
      <c r="BZ58" s="278">
        <v>1</v>
      </c>
      <c r="CA58" s="278">
        <v>0</v>
      </c>
      <c r="CB58" s="278">
        <f t="shared" si="28"/>
        <v>0</v>
      </c>
      <c r="CC58" s="278"/>
      <c r="CD58" s="278"/>
      <c r="CE58" s="278">
        <f t="shared" si="35"/>
        <v>1</v>
      </c>
      <c r="CF58" s="278">
        <v>0</v>
      </c>
      <c r="CG58" s="278">
        <v>1</v>
      </c>
      <c r="CH58" s="278">
        <v>0</v>
      </c>
      <c r="CI58" s="278"/>
      <c r="CJ58" s="278"/>
      <c r="CK58" s="278"/>
      <c r="CL58" s="278">
        <f t="shared" si="41"/>
        <v>1</v>
      </c>
      <c r="CM58" s="278">
        <v>0</v>
      </c>
      <c r="CN58" s="278">
        <v>1</v>
      </c>
      <c r="CO58" s="278">
        <v>0</v>
      </c>
      <c r="CP58" s="278"/>
      <c r="CQ58" s="278"/>
      <c r="CR58" s="278"/>
      <c r="CS58" s="278">
        <f t="shared" si="42"/>
        <v>1</v>
      </c>
      <c r="CT58" s="278">
        <v>0</v>
      </c>
      <c r="CU58" s="278">
        <v>1</v>
      </c>
      <c r="CV58" s="278">
        <v>0</v>
      </c>
      <c r="CW58" s="278"/>
      <c r="CX58" s="278"/>
      <c r="CY58" s="278"/>
      <c r="CZ58" s="279">
        <f t="shared" si="11"/>
        <v>0</v>
      </c>
      <c r="DA58" s="279">
        <f t="shared" si="50"/>
        <v>0</v>
      </c>
      <c r="DB58" s="27"/>
    </row>
    <row r="59" spans="1:106" s="281" customFormat="1" ht="24" customHeight="1" x14ac:dyDescent="0.2">
      <c r="A59" s="270">
        <v>29</v>
      </c>
      <c r="B59" s="271" t="s">
        <v>752</v>
      </c>
      <c r="C59" s="272" t="s">
        <v>70</v>
      </c>
      <c r="D59" s="272" t="s">
        <v>716</v>
      </c>
      <c r="E59" s="272" t="s">
        <v>509</v>
      </c>
      <c r="F59" s="272">
        <f t="shared" si="12"/>
        <v>1</v>
      </c>
      <c r="G59" s="270">
        <f t="shared" si="13"/>
        <v>1</v>
      </c>
      <c r="H59" s="270"/>
      <c r="I59" s="270">
        <v>1</v>
      </c>
      <c r="J59" s="270"/>
      <c r="K59" s="272">
        <f t="shared" si="14"/>
        <v>0</v>
      </c>
      <c r="L59" s="270"/>
      <c r="M59" s="270"/>
      <c r="N59" s="272">
        <f t="shared" si="48"/>
        <v>1</v>
      </c>
      <c r="O59" s="270">
        <f t="shared" si="15"/>
        <v>1</v>
      </c>
      <c r="P59" s="270"/>
      <c r="Q59" s="272">
        <v>1</v>
      </c>
      <c r="R59" s="270"/>
      <c r="S59" s="272" t="e">
        <f>T59+#REF!</f>
        <v>#REF!</v>
      </c>
      <c r="T59" s="270"/>
      <c r="U59" s="273">
        <f t="shared" si="31"/>
        <v>1</v>
      </c>
      <c r="V59" s="274">
        <f t="shared" si="16"/>
        <v>1</v>
      </c>
      <c r="W59" s="274"/>
      <c r="X59" s="274">
        <v>1</v>
      </c>
      <c r="Y59" s="274">
        <v>0</v>
      </c>
      <c r="Z59" s="274"/>
      <c r="AA59" s="274"/>
      <c r="AB59" s="274"/>
      <c r="AC59" s="275">
        <f t="shared" si="17"/>
        <v>1</v>
      </c>
      <c r="AD59" s="275">
        <f t="shared" si="18"/>
        <v>1</v>
      </c>
      <c r="AE59" s="274">
        <f t="shared" si="49"/>
        <v>0</v>
      </c>
      <c r="AF59" s="274">
        <f t="shared" si="49"/>
        <v>0</v>
      </c>
      <c r="AG59" s="274">
        <f t="shared" si="49"/>
        <v>0</v>
      </c>
      <c r="AH59" s="274">
        <f t="shared" si="49"/>
        <v>0</v>
      </c>
      <c r="AI59" s="275">
        <f t="shared" si="20"/>
        <v>1</v>
      </c>
      <c r="AJ59" s="275">
        <f t="shared" si="21"/>
        <v>1</v>
      </c>
      <c r="AK59" s="274">
        <f t="shared" si="22"/>
        <v>0</v>
      </c>
      <c r="AL59" s="275">
        <f t="shared" ref="AL59:AL69" si="56">AD59-O59</f>
        <v>0</v>
      </c>
      <c r="AM59" s="275">
        <v>0</v>
      </c>
      <c r="AN59" s="275">
        <v>0</v>
      </c>
      <c r="AO59" s="276"/>
      <c r="AP59" s="275">
        <f t="shared" ref="AP59:AP69" si="57">AD59-O59</f>
        <v>0</v>
      </c>
      <c r="AQ59" s="275"/>
      <c r="AR59" s="275">
        <f t="shared" ref="AR59:AR69" si="58">AJ59-O59</f>
        <v>0</v>
      </c>
      <c r="AS59" s="274">
        <f t="shared" si="1"/>
        <v>0</v>
      </c>
      <c r="AT59" s="274">
        <f t="shared" ref="AT59:AW69" si="59">V59-G59</f>
        <v>0</v>
      </c>
      <c r="AU59" s="274">
        <f t="shared" si="59"/>
        <v>0</v>
      </c>
      <c r="AV59" s="274">
        <f t="shared" si="59"/>
        <v>0</v>
      </c>
      <c r="AW59" s="274">
        <f t="shared" si="54"/>
        <v>0</v>
      </c>
      <c r="AX59" s="273">
        <f t="shared" si="3"/>
        <v>0</v>
      </c>
      <c r="AY59" s="274">
        <f t="shared" ref="AY59:AZ69" si="60">AA59-L59</f>
        <v>0</v>
      </c>
      <c r="AZ59" s="274">
        <f t="shared" si="60"/>
        <v>0</v>
      </c>
      <c r="BA59" s="277"/>
      <c r="BB59" s="274">
        <f t="shared" si="32"/>
        <v>0</v>
      </c>
      <c r="BC59" s="274">
        <v>0</v>
      </c>
      <c r="BD59" s="274">
        <v>0</v>
      </c>
      <c r="BE59" s="274"/>
      <c r="BF59" s="274"/>
      <c r="BG59" s="274"/>
      <c r="BH59" s="274">
        <f t="shared" si="26"/>
        <v>0</v>
      </c>
      <c r="BI59" s="274">
        <v>0</v>
      </c>
      <c r="BJ59" s="274">
        <v>0</v>
      </c>
      <c r="BK59" s="274"/>
      <c r="BL59" s="274"/>
      <c r="BM59" s="274"/>
      <c r="BN59" s="274">
        <f t="shared" si="27"/>
        <v>0</v>
      </c>
      <c r="BO59" s="274"/>
      <c r="BP59" s="274"/>
      <c r="BQ59" s="278">
        <f t="shared" si="33"/>
        <v>1</v>
      </c>
      <c r="BR59" s="278">
        <v>1</v>
      </c>
      <c r="BS59" s="278">
        <v>0</v>
      </c>
      <c r="BT59" s="278">
        <v>0</v>
      </c>
      <c r="BU59" s="278"/>
      <c r="BV59" s="278"/>
      <c r="BW59" s="278"/>
      <c r="BX59" s="278">
        <f t="shared" si="34"/>
        <v>0</v>
      </c>
      <c r="BY59" s="278">
        <v>0</v>
      </c>
      <c r="BZ59" s="278">
        <v>0</v>
      </c>
      <c r="CA59" s="278">
        <v>0</v>
      </c>
      <c r="CB59" s="278">
        <f t="shared" si="28"/>
        <v>0</v>
      </c>
      <c r="CC59" s="278"/>
      <c r="CD59" s="278"/>
      <c r="CE59" s="278">
        <f t="shared" si="35"/>
        <v>1</v>
      </c>
      <c r="CF59" s="278">
        <v>0</v>
      </c>
      <c r="CG59" s="278">
        <v>1</v>
      </c>
      <c r="CH59" s="278">
        <v>0</v>
      </c>
      <c r="CI59" s="278"/>
      <c r="CJ59" s="278"/>
      <c r="CK59" s="278"/>
      <c r="CL59" s="278">
        <f t="shared" si="41"/>
        <v>1</v>
      </c>
      <c r="CM59" s="278">
        <v>0</v>
      </c>
      <c r="CN59" s="278">
        <v>1</v>
      </c>
      <c r="CO59" s="278">
        <v>0</v>
      </c>
      <c r="CP59" s="278"/>
      <c r="CQ59" s="278"/>
      <c r="CR59" s="278"/>
      <c r="CS59" s="278">
        <f t="shared" si="42"/>
        <v>1</v>
      </c>
      <c r="CT59" s="278">
        <v>0</v>
      </c>
      <c r="CU59" s="278">
        <v>1</v>
      </c>
      <c r="CV59" s="278">
        <v>0</v>
      </c>
      <c r="CW59" s="278"/>
      <c r="CX59" s="278"/>
      <c r="CY59" s="278"/>
      <c r="CZ59" s="279">
        <f t="shared" si="11"/>
        <v>0</v>
      </c>
      <c r="DA59" s="279">
        <f t="shared" si="50"/>
        <v>0</v>
      </c>
      <c r="DB59" s="280"/>
    </row>
    <row r="60" spans="1:106" s="281" customFormat="1" ht="24" customHeight="1" x14ac:dyDescent="0.2">
      <c r="A60" s="270">
        <v>30</v>
      </c>
      <c r="B60" s="271" t="s">
        <v>753</v>
      </c>
      <c r="C60" s="272" t="s">
        <v>70</v>
      </c>
      <c r="D60" s="272" t="s">
        <v>718</v>
      </c>
      <c r="E60" s="272" t="s">
        <v>509</v>
      </c>
      <c r="F60" s="272">
        <f t="shared" si="12"/>
        <v>1</v>
      </c>
      <c r="G60" s="270">
        <f t="shared" si="13"/>
        <v>1</v>
      </c>
      <c r="H60" s="270"/>
      <c r="I60" s="270">
        <v>1</v>
      </c>
      <c r="J60" s="270"/>
      <c r="K60" s="272">
        <f t="shared" si="14"/>
        <v>0</v>
      </c>
      <c r="L60" s="270"/>
      <c r="M60" s="270"/>
      <c r="N60" s="272">
        <f t="shared" si="48"/>
        <v>1</v>
      </c>
      <c r="O60" s="270">
        <f t="shared" si="15"/>
        <v>1</v>
      </c>
      <c r="P60" s="270"/>
      <c r="Q60" s="272">
        <v>1</v>
      </c>
      <c r="R60" s="270"/>
      <c r="S60" s="272" t="e">
        <f>T60+#REF!</f>
        <v>#REF!</v>
      </c>
      <c r="T60" s="270"/>
      <c r="U60" s="273">
        <f t="shared" si="31"/>
        <v>1</v>
      </c>
      <c r="V60" s="274">
        <f t="shared" si="16"/>
        <v>1</v>
      </c>
      <c r="W60" s="274"/>
      <c r="X60" s="274">
        <v>1</v>
      </c>
      <c r="Y60" s="274">
        <v>0</v>
      </c>
      <c r="Z60" s="274"/>
      <c r="AA60" s="274"/>
      <c r="AB60" s="274"/>
      <c r="AC60" s="275">
        <f t="shared" si="17"/>
        <v>1</v>
      </c>
      <c r="AD60" s="275">
        <f t="shared" si="18"/>
        <v>1</v>
      </c>
      <c r="AE60" s="274">
        <f t="shared" si="49"/>
        <v>0</v>
      </c>
      <c r="AF60" s="274">
        <f t="shared" si="49"/>
        <v>0</v>
      </c>
      <c r="AG60" s="274">
        <f t="shared" si="49"/>
        <v>0</v>
      </c>
      <c r="AH60" s="274">
        <f t="shared" si="49"/>
        <v>0</v>
      </c>
      <c r="AI60" s="275">
        <f t="shared" si="20"/>
        <v>1</v>
      </c>
      <c r="AJ60" s="275">
        <f t="shared" si="21"/>
        <v>1</v>
      </c>
      <c r="AK60" s="274">
        <f t="shared" si="22"/>
        <v>0</v>
      </c>
      <c r="AL60" s="275">
        <f t="shared" si="56"/>
        <v>0</v>
      </c>
      <c r="AM60" s="275">
        <v>0</v>
      </c>
      <c r="AN60" s="275">
        <v>0</v>
      </c>
      <c r="AO60" s="276"/>
      <c r="AP60" s="275">
        <f t="shared" si="57"/>
        <v>0</v>
      </c>
      <c r="AQ60" s="275"/>
      <c r="AR60" s="275">
        <f t="shared" si="58"/>
        <v>0</v>
      </c>
      <c r="AS60" s="274">
        <f t="shared" si="1"/>
        <v>0</v>
      </c>
      <c r="AT60" s="274">
        <f t="shared" si="59"/>
        <v>0</v>
      </c>
      <c r="AU60" s="274">
        <f t="shared" si="59"/>
        <v>0</v>
      </c>
      <c r="AV60" s="274">
        <f t="shared" si="59"/>
        <v>0</v>
      </c>
      <c r="AW60" s="274">
        <f t="shared" si="54"/>
        <v>0</v>
      </c>
      <c r="AX60" s="273">
        <f t="shared" si="3"/>
        <v>0</v>
      </c>
      <c r="AY60" s="274">
        <f t="shared" si="60"/>
        <v>0</v>
      </c>
      <c r="AZ60" s="274">
        <f t="shared" si="60"/>
        <v>0</v>
      </c>
      <c r="BA60" s="277"/>
      <c r="BB60" s="274">
        <f t="shared" si="32"/>
        <v>1</v>
      </c>
      <c r="BC60" s="274">
        <v>1</v>
      </c>
      <c r="BD60" s="274">
        <v>0</v>
      </c>
      <c r="BE60" s="274"/>
      <c r="BF60" s="274"/>
      <c r="BG60" s="274"/>
      <c r="BH60" s="274">
        <f t="shared" si="26"/>
        <v>0</v>
      </c>
      <c r="BI60" s="274">
        <v>0</v>
      </c>
      <c r="BJ60" s="274">
        <v>0</v>
      </c>
      <c r="BK60" s="274"/>
      <c r="BL60" s="274"/>
      <c r="BM60" s="274"/>
      <c r="BN60" s="274">
        <f t="shared" si="27"/>
        <v>0</v>
      </c>
      <c r="BO60" s="274"/>
      <c r="BP60" s="274"/>
      <c r="BQ60" s="278">
        <f t="shared" si="33"/>
        <v>1</v>
      </c>
      <c r="BR60" s="278">
        <v>1</v>
      </c>
      <c r="BS60" s="278">
        <v>0</v>
      </c>
      <c r="BT60" s="278">
        <v>0</v>
      </c>
      <c r="BU60" s="278"/>
      <c r="BV60" s="278"/>
      <c r="BW60" s="278"/>
      <c r="BX60" s="278">
        <f t="shared" si="34"/>
        <v>0</v>
      </c>
      <c r="BY60" s="278">
        <v>0</v>
      </c>
      <c r="BZ60" s="278">
        <v>0</v>
      </c>
      <c r="CA60" s="278">
        <v>0</v>
      </c>
      <c r="CB60" s="278">
        <f t="shared" si="28"/>
        <v>0</v>
      </c>
      <c r="CC60" s="278"/>
      <c r="CD60" s="278"/>
      <c r="CE60" s="278">
        <f t="shared" si="35"/>
        <v>1</v>
      </c>
      <c r="CF60" s="278">
        <v>0</v>
      </c>
      <c r="CG60" s="278">
        <v>1</v>
      </c>
      <c r="CH60" s="278">
        <v>0</v>
      </c>
      <c r="CI60" s="278"/>
      <c r="CJ60" s="278"/>
      <c r="CK60" s="278"/>
      <c r="CL60" s="278">
        <f t="shared" si="41"/>
        <v>0</v>
      </c>
      <c r="CM60" s="278">
        <v>0</v>
      </c>
      <c r="CN60" s="278">
        <v>0</v>
      </c>
      <c r="CO60" s="278">
        <v>0</v>
      </c>
      <c r="CP60" s="278"/>
      <c r="CQ60" s="278"/>
      <c r="CR60" s="278"/>
      <c r="CS60" s="278">
        <f t="shared" si="42"/>
        <v>1</v>
      </c>
      <c r="CT60" s="278">
        <v>0</v>
      </c>
      <c r="CU60" s="278">
        <v>1</v>
      </c>
      <c r="CV60" s="278">
        <v>0</v>
      </c>
      <c r="CW60" s="278"/>
      <c r="CX60" s="278"/>
      <c r="CY60" s="278"/>
      <c r="CZ60" s="279">
        <f t="shared" si="11"/>
        <v>0</v>
      </c>
      <c r="DA60" s="279">
        <f t="shared" si="50"/>
        <v>0</v>
      </c>
      <c r="DB60" s="280"/>
    </row>
    <row r="61" spans="1:106" s="281" customFormat="1" ht="21" customHeight="1" x14ac:dyDescent="0.2">
      <c r="A61" s="270">
        <v>31</v>
      </c>
      <c r="B61" s="271" t="s">
        <v>754</v>
      </c>
      <c r="C61" s="272" t="s">
        <v>70</v>
      </c>
      <c r="D61" s="272" t="s">
        <v>720</v>
      </c>
      <c r="E61" s="272" t="s">
        <v>509</v>
      </c>
      <c r="F61" s="272">
        <f t="shared" si="12"/>
        <v>1</v>
      </c>
      <c r="G61" s="270">
        <f t="shared" si="13"/>
        <v>1</v>
      </c>
      <c r="H61" s="270"/>
      <c r="I61" s="270">
        <v>1</v>
      </c>
      <c r="J61" s="270"/>
      <c r="K61" s="272">
        <f t="shared" si="14"/>
        <v>0</v>
      </c>
      <c r="L61" s="270"/>
      <c r="M61" s="270"/>
      <c r="N61" s="272">
        <f t="shared" si="48"/>
        <v>1</v>
      </c>
      <c r="O61" s="270">
        <f t="shared" si="15"/>
        <v>1</v>
      </c>
      <c r="P61" s="270"/>
      <c r="Q61" s="272">
        <v>1</v>
      </c>
      <c r="R61" s="270"/>
      <c r="S61" s="272" t="e">
        <f>T61+#REF!</f>
        <v>#REF!</v>
      </c>
      <c r="T61" s="270"/>
      <c r="U61" s="273">
        <f t="shared" si="31"/>
        <v>1</v>
      </c>
      <c r="V61" s="274">
        <f t="shared" si="16"/>
        <v>1</v>
      </c>
      <c r="W61" s="274"/>
      <c r="X61" s="274">
        <v>1</v>
      </c>
      <c r="Y61" s="274">
        <v>0</v>
      </c>
      <c r="Z61" s="274"/>
      <c r="AA61" s="274"/>
      <c r="AB61" s="274"/>
      <c r="AC61" s="275">
        <f t="shared" si="17"/>
        <v>1</v>
      </c>
      <c r="AD61" s="275">
        <f t="shared" si="18"/>
        <v>1</v>
      </c>
      <c r="AE61" s="274">
        <f t="shared" si="49"/>
        <v>0</v>
      </c>
      <c r="AF61" s="274">
        <f t="shared" si="49"/>
        <v>0</v>
      </c>
      <c r="AG61" s="274">
        <f t="shared" si="49"/>
        <v>0</v>
      </c>
      <c r="AH61" s="274">
        <f t="shared" si="49"/>
        <v>0</v>
      </c>
      <c r="AI61" s="275">
        <f t="shared" si="20"/>
        <v>1</v>
      </c>
      <c r="AJ61" s="275">
        <f t="shared" si="21"/>
        <v>1</v>
      </c>
      <c r="AK61" s="274">
        <f t="shared" si="22"/>
        <v>0</v>
      </c>
      <c r="AL61" s="275">
        <f t="shared" si="56"/>
        <v>0</v>
      </c>
      <c r="AM61" s="275">
        <v>0</v>
      </c>
      <c r="AN61" s="275">
        <v>0</v>
      </c>
      <c r="AO61" s="276"/>
      <c r="AP61" s="275">
        <f t="shared" si="57"/>
        <v>0</v>
      </c>
      <c r="AQ61" s="275"/>
      <c r="AR61" s="275">
        <f t="shared" si="58"/>
        <v>0</v>
      </c>
      <c r="AS61" s="274">
        <f t="shared" si="1"/>
        <v>0</v>
      </c>
      <c r="AT61" s="274">
        <f t="shared" si="59"/>
        <v>0</v>
      </c>
      <c r="AU61" s="274">
        <f t="shared" si="59"/>
        <v>0</v>
      </c>
      <c r="AV61" s="274">
        <f t="shared" si="59"/>
        <v>0</v>
      </c>
      <c r="AW61" s="274">
        <f t="shared" si="54"/>
        <v>0</v>
      </c>
      <c r="AX61" s="273">
        <f t="shared" si="3"/>
        <v>0</v>
      </c>
      <c r="AY61" s="274">
        <f t="shared" si="60"/>
        <v>0</v>
      </c>
      <c r="AZ61" s="274">
        <f t="shared" si="60"/>
        <v>0</v>
      </c>
      <c r="BA61" s="277"/>
      <c r="BB61" s="274">
        <f t="shared" si="32"/>
        <v>1</v>
      </c>
      <c r="BC61" s="274">
        <v>1</v>
      </c>
      <c r="BD61" s="274">
        <v>0</v>
      </c>
      <c r="BE61" s="274"/>
      <c r="BF61" s="274"/>
      <c r="BG61" s="274"/>
      <c r="BH61" s="274">
        <f t="shared" si="26"/>
        <v>0</v>
      </c>
      <c r="BI61" s="274">
        <v>0</v>
      </c>
      <c r="BJ61" s="274">
        <v>0</v>
      </c>
      <c r="BK61" s="274"/>
      <c r="BL61" s="274"/>
      <c r="BM61" s="274"/>
      <c r="BN61" s="274">
        <f t="shared" si="27"/>
        <v>0</v>
      </c>
      <c r="BO61" s="274"/>
      <c r="BP61" s="274"/>
      <c r="BQ61" s="278">
        <f t="shared" si="33"/>
        <v>1</v>
      </c>
      <c r="BR61" s="278">
        <v>1</v>
      </c>
      <c r="BS61" s="278">
        <v>0</v>
      </c>
      <c r="BT61" s="278">
        <v>0</v>
      </c>
      <c r="BU61" s="278"/>
      <c r="BV61" s="278"/>
      <c r="BW61" s="278"/>
      <c r="BX61" s="278">
        <f t="shared" si="34"/>
        <v>0</v>
      </c>
      <c r="BY61" s="278">
        <v>0</v>
      </c>
      <c r="BZ61" s="278">
        <v>0</v>
      </c>
      <c r="CA61" s="278">
        <v>0</v>
      </c>
      <c r="CB61" s="278">
        <f t="shared" si="28"/>
        <v>0</v>
      </c>
      <c r="CC61" s="278"/>
      <c r="CD61" s="278"/>
      <c r="CE61" s="278">
        <f t="shared" si="35"/>
        <v>1</v>
      </c>
      <c r="CF61" s="278">
        <v>0</v>
      </c>
      <c r="CG61" s="278">
        <v>1</v>
      </c>
      <c r="CH61" s="278">
        <v>0</v>
      </c>
      <c r="CI61" s="278"/>
      <c r="CJ61" s="278"/>
      <c r="CK61" s="278"/>
      <c r="CL61" s="278">
        <f t="shared" si="41"/>
        <v>0</v>
      </c>
      <c r="CM61" s="278">
        <v>0</v>
      </c>
      <c r="CN61" s="278">
        <v>0</v>
      </c>
      <c r="CO61" s="278">
        <v>0</v>
      </c>
      <c r="CP61" s="278"/>
      <c r="CQ61" s="278"/>
      <c r="CR61" s="278"/>
      <c r="CS61" s="278">
        <f t="shared" si="42"/>
        <v>1</v>
      </c>
      <c r="CT61" s="278">
        <v>0</v>
      </c>
      <c r="CU61" s="278">
        <v>1</v>
      </c>
      <c r="CV61" s="278">
        <v>0</v>
      </c>
      <c r="CW61" s="278"/>
      <c r="CX61" s="278"/>
      <c r="CY61" s="278"/>
      <c r="CZ61" s="279">
        <f t="shared" si="11"/>
        <v>0</v>
      </c>
      <c r="DA61" s="279">
        <f t="shared" si="50"/>
        <v>0</v>
      </c>
      <c r="DB61" s="280"/>
    </row>
    <row r="62" spans="1:106" s="281" customFormat="1" ht="21" customHeight="1" x14ac:dyDescent="0.2">
      <c r="A62" s="270">
        <v>32</v>
      </c>
      <c r="B62" s="271" t="s">
        <v>755</v>
      </c>
      <c r="C62" s="272" t="s">
        <v>70</v>
      </c>
      <c r="D62" s="272" t="s">
        <v>722</v>
      </c>
      <c r="E62" s="272" t="s">
        <v>509</v>
      </c>
      <c r="F62" s="272">
        <f t="shared" si="12"/>
        <v>1</v>
      </c>
      <c r="G62" s="270">
        <f t="shared" si="13"/>
        <v>1</v>
      </c>
      <c r="H62" s="270"/>
      <c r="I62" s="270">
        <v>1</v>
      </c>
      <c r="J62" s="270"/>
      <c r="K62" s="272">
        <f t="shared" si="14"/>
        <v>0</v>
      </c>
      <c r="L62" s="270"/>
      <c r="M62" s="270"/>
      <c r="N62" s="272">
        <f t="shared" si="48"/>
        <v>0</v>
      </c>
      <c r="O62" s="270">
        <f t="shared" si="15"/>
        <v>0</v>
      </c>
      <c r="P62" s="270"/>
      <c r="Q62" s="272">
        <v>0</v>
      </c>
      <c r="R62" s="270"/>
      <c r="S62" s="272" t="e">
        <f>T62+#REF!</f>
        <v>#REF!</v>
      </c>
      <c r="T62" s="270"/>
      <c r="U62" s="273">
        <f t="shared" si="31"/>
        <v>1</v>
      </c>
      <c r="V62" s="274">
        <f t="shared" si="16"/>
        <v>1</v>
      </c>
      <c r="W62" s="274"/>
      <c r="X62" s="274">
        <v>1</v>
      </c>
      <c r="Y62" s="274">
        <v>0</v>
      </c>
      <c r="Z62" s="274"/>
      <c r="AA62" s="274"/>
      <c r="AB62" s="274"/>
      <c r="AC62" s="275">
        <f t="shared" si="17"/>
        <v>1</v>
      </c>
      <c r="AD62" s="275">
        <f t="shared" si="18"/>
        <v>1</v>
      </c>
      <c r="AE62" s="274">
        <f t="shared" si="49"/>
        <v>0</v>
      </c>
      <c r="AF62" s="274">
        <f t="shared" si="49"/>
        <v>0</v>
      </c>
      <c r="AG62" s="274">
        <f t="shared" si="49"/>
        <v>0</v>
      </c>
      <c r="AH62" s="274">
        <f t="shared" si="49"/>
        <v>0</v>
      </c>
      <c r="AI62" s="275">
        <f t="shared" si="20"/>
        <v>1</v>
      </c>
      <c r="AJ62" s="275">
        <f t="shared" si="21"/>
        <v>1</v>
      </c>
      <c r="AK62" s="274">
        <f t="shared" si="22"/>
        <v>0</v>
      </c>
      <c r="AL62" s="275">
        <f t="shared" si="56"/>
        <v>1</v>
      </c>
      <c r="AM62" s="275">
        <v>0</v>
      </c>
      <c r="AN62" s="275">
        <v>0</v>
      </c>
      <c r="AO62" s="276"/>
      <c r="AP62" s="275">
        <f t="shared" si="57"/>
        <v>1</v>
      </c>
      <c r="AQ62" s="275"/>
      <c r="AR62" s="275">
        <f t="shared" si="58"/>
        <v>1</v>
      </c>
      <c r="AS62" s="274">
        <f t="shared" si="1"/>
        <v>0</v>
      </c>
      <c r="AT62" s="274">
        <f t="shared" si="59"/>
        <v>0</v>
      </c>
      <c r="AU62" s="274">
        <f t="shared" si="59"/>
        <v>0</v>
      </c>
      <c r="AV62" s="274">
        <f t="shared" si="59"/>
        <v>0</v>
      </c>
      <c r="AW62" s="274">
        <f t="shared" si="59"/>
        <v>0</v>
      </c>
      <c r="AX62" s="273">
        <f t="shared" si="3"/>
        <v>0</v>
      </c>
      <c r="AY62" s="274">
        <f t="shared" si="60"/>
        <v>0</v>
      </c>
      <c r="AZ62" s="274">
        <f t="shared" si="60"/>
        <v>0</v>
      </c>
      <c r="BA62" s="277"/>
      <c r="BB62" s="274">
        <f t="shared" si="32"/>
        <v>1</v>
      </c>
      <c r="BC62" s="274">
        <v>1</v>
      </c>
      <c r="BD62" s="274">
        <v>0</v>
      </c>
      <c r="BE62" s="274"/>
      <c r="BF62" s="274"/>
      <c r="BG62" s="274"/>
      <c r="BH62" s="274">
        <f t="shared" si="26"/>
        <v>1</v>
      </c>
      <c r="BI62" s="274">
        <v>1</v>
      </c>
      <c r="BJ62" s="274">
        <v>0</v>
      </c>
      <c r="BK62" s="274"/>
      <c r="BL62" s="274"/>
      <c r="BM62" s="274"/>
      <c r="BN62" s="274">
        <f t="shared" si="27"/>
        <v>0</v>
      </c>
      <c r="BO62" s="274"/>
      <c r="BP62" s="274"/>
      <c r="BQ62" s="278">
        <f t="shared" si="33"/>
        <v>1</v>
      </c>
      <c r="BR62" s="278">
        <v>1</v>
      </c>
      <c r="BS62" s="278">
        <v>0</v>
      </c>
      <c r="BT62" s="278">
        <v>0</v>
      </c>
      <c r="BU62" s="278"/>
      <c r="BV62" s="278"/>
      <c r="BW62" s="278"/>
      <c r="BX62" s="278">
        <f t="shared" si="34"/>
        <v>0</v>
      </c>
      <c r="BY62" s="278">
        <v>0</v>
      </c>
      <c r="BZ62" s="278">
        <v>0</v>
      </c>
      <c r="CA62" s="278">
        <v>0</v>
      </c>
      <c r="CB62" s="278">
        <f t="shared" si="28"/>
        <v>0</v>
      </c>
      <c r="CC62" s="278"/>
      <c r="CD62" s="278"/>
      <c r="CE62" s="278">
        <f t="shared" si="35"/>
        <v>1</v>
      </c>
      <c r="CF62" s="278">
        <v>0</v>
      </c>
      <c r="CG62" s="278">
        <v>1</v>
      </c>
      <c r="CH62" s="278">
        <v>0</v>
      </c>
      <c r="CI62" s="278"/>
      <c r="CJ62" s="278"/>
      <c r="CK62" s="278"/>
      <c r="CL62" s="278">
        <f t="shared" si="41"/>
        <v>1</v>
      </c>
      <c r="CM62" s="278">
        <v>0</v>
      </c>
      <c r="CN62" s="278">
        <v>1</v>
      </c>
      <c r="CO62" s="278">
        <v>0</v>
      </c>
      <c r="CP62" s="278"/>
      <c r="CQ62" s="278"/>
      <c r="CR62" s="278"/>
      <c r="CS62" s="278">
        <f t="shared" si="42"/>
        <v>1</v>
      </c>
      <c r="CT62" s="278">
        <v>0</v>
      </c>
      <c r="CU62" s="278">
        <v>1</v>
      </c>
      <c r="CV62" s="278">
        <v>0</v>
      </c>
      <c r="CW62" s="278"/>
      <c r="CX62" s="278"/>
      <c r="CY62" s="278"/>
      <c r="CZ62" s="279">
        <f t="shared" si="11"/>
        <v>0</v>
      </c>
      <c r="DA62" s="279">
        <f t="shared" si="50"/>
        <v>0</v>
      </c>
      <c r="DB62" s="280"/>
    </row>
    <row r="63" spans="1:106" s="281" customFormat="1" ht="21" customHeight="1" x14ac:dyDescent="0.2">
      <c r="A63" s="270">
        <v>33</v>
      </c>
      <c r="B63" s="271" t="s">
        <v>756</v>
      </c>
      <c r="C63" s="272" t="s">
        <v>70</v>
      </c>
      <c r="D63" s="272" t="s">
        <v>724</v>
      </c>
      <c r="E63" s="272" t="s">
        <v>509</v>
      </c>
      <c r="F63" s="272">
        <f t="shared" si="12"/>
        <v>1</v>
      </c>
      <c r="G63" s="270">
        <f t="shared" si="13"/>
        <v>1</v>
      </c>
      <c r="H63" s="270"/>
      <c r="I63" s="270">
        <v>1</v>
      </c>
      <c r="J63" s="270"/>
      <c r="K63" s="272">
        <f t="shared" si="14"/>
        <v>0</v>
      </c>
      <c r="L63" s="270"/>
      <c r="M63" s="270"/>
      <c r="N63" s="272">
        <f t="shared" si="48"/>
        <v>1</v>
      </c>
      <c r="O63" s="270">
        <f t="shared" si="15"/>
        <v>1</v>
      </c>
      <c r="P63" s="270"/>
      <c r="Q63" s="272">
        <v>1</v>
      </c>
      <c r="R63" s="270"/>
      <c r="S63" s="272" t="e">
        <f>T63+#REF!</f>
        <v>#REF!</v>
      </c>
      <c r="T63" s="270"/>
      <c r="U63" s="273">
        <f t="shared" si="31"/>
        <v>1</v>
      </c>
      <c r="V63" s="274">
        <f t="shared" si="16"/>
        <v>1</v>
      </c>
      <c r="W63" s="274"/>
      <c r="X63" s="274">
        <v>1</v>
      </c>
      <c r="Y63" s="274">
        <v>0</v>
      </c>
      <c r="Z63" s="274"/>
      <c r="AA63" s="274"/>
      <c r="AB63" s="274"/>
      <c r="AC63" s="275">
        <f t="shared" si="17"/>
        <v>1</v>
      </c>
      <c r="AD63" s="275">
        <f t="shared" si="18"/>
        <v>1</v>
      </c>
      <c r="AE63" s="274">
        <f t="shared" si="49"/>
        <v>0</v>
      </c>
      <c r="AF63" s="274">
        <f t="shared" si="49"/>
        <v>0</v>
      </c>
      <c r="AG63" s="274">
        <f t="shared" si="49"/>
        <v>0</v>
      </c>
      <c r="AH63" s="274">
        <f t="shared" si="49"/>
        <v>0</v>
      </c>
      <c r="AI63" s="275">
        <f t="shared" si="20"/>
        <v>1</v>
      </c>
      <c r="AJ63" s="275">
        <f t="shared" si="21"/>
        <v>1</v>
      </c>
      <c r="AK63" s="274">
        <f t="shared" si="22"/>
        <v>0</v>
      </c>
      <c r="AL63" s="275">
        <f t="shared" si="56"/>
        <v>0</v>
      </c>
      <c r="AM63" s="275">
        <v>0</v>
      </c>
      <c r="AN63" s="275">
        <v>0</v>
      </c>
      <c r="AO63" s="276"/>
      <c r="AP63" s="275">
        <f t="shared" si="57"/>
        <v>0</v>
      </c>
      <c r="AQ63" s="275"/>
      <c r="AR63" s="275">
        <f t="shared" si="58"/>
        <v>0</v>
      </c>
      <c r="AS63" s="274">
        <f t="shared" si="1"/>
        <v>0</v>
      </c>
      <c r="AT63" s="274">
        <f t="shared" si="59"/>
        <v>0</v>
      </c>
      <c r="AU63" s="274">
        <f t="shared" si="59"/>
        <v>0</v>
      </c>
      <c r="AV63" s="274">
        <f t="shared" si="59"/>
        <v>0</v>
      </c>
      <c r="AW63" s="274">
        <f t="shared" si="59"/>
        <v>0</v>
      </c>
      <c r="AX63" s="273">
        <f t="shared" si="3"/>
        <v>0</v>
      </c>
      <c r="AY63" s="274">
        <f t="shared" si="60"/>
        <v>0</v>
      </c>
      <c r="AZ63" s="274">
        <f t="shared" si="60"/>
        <v>0</v>
      </c>
      <c r="BA63" s="277"/>
      <c r="BB63" s="274">
        <f t="shared" si="32"/>
        <v>0</v>
      </c>
      <c r="BC63" s="274">
        <v>0</v>
      </c>
      <c r="BD63" s="274">
        <v>0</v>
      </c>
      <c r="BE63" s="274"/>
      <c r="BF63" s="274"/>
      <c r="BG63" s="274"/>
      <c r="BH63" s="274">
        <f t="shared" si="26"/>
        <v>0</v>
      </c>
      <c r="BI63" s="274">
        <v>0</v>
      </c>
      <c r="BJ63" s="274">
        <v>0</v>
      </c>
      <c r="BK63" s="274"/>
      <c r="BL63" s="274"/>
      <c r="BM63" s="274"/>
      <c r="BN63" s="274">
        <f t="shared" si="27"/>
        <v>0</v>
      </c>
      <c r="BO63" s="274"/>
      <c r="BP63" s="274"/>
      <c r="BQ63" s="278">
        <f t="shared" si="33"/>
        <v>1</v>
      </c>
      <c r="BR63" s="278">
        <v>1</v>
      </c>
      <c r="BS63" s="278">
        <v>0</v>
      </c>
      <c r="BT63" s="278">
        <v>0</v>
      </c>
      <c r="BU63" s="278"/>
      <c r="BV63" s="278"/>
      <c r="BW63" s="278"/>
      <c r="BX63" s="278">
        <f t="shared" si="34"/>
        <v>0</v>
      </c>
      <c r="BY63" s="278">
        <v>0</v>
      </c>
      <c r="BZ63" s="278">
        <v>0</v>
      </c>
      <c r="CA63" s="278">
        <v>0</v>
      </c>
      <c r="CB63" s="278">
        <f t="shared" si="28"/>
        <v>0</v>
      </c>
      <c r="CC63" s="278"/>
      <c r="CD63" s="278"/>
      <c r="CE63" s="278">
        <f t="shared" si="35"/>
        <v>1</v>
      </c>
      <c r="CF63" s="278">
        <v>0</v>
      </c>
      <c r="CG63" s="278">
        <v>1</v>
      </c>
      <c r="CH63" s="278">
        <v>0</v>
      </c>
      <c r="CI63" s="278"/>
      <c r="CJ63" s="278"/>
      <c r="CK63" s="278"/>
      <c r="CL63" s="278">
        <f t="shared" si="41"/>
        <v>0</v>
      </c>
      <c r="CM63" s="278">
        <v>0</v>
      </c>
      <c r="CN63" s="278">
        <v>0</v>
      </c>
      <c r="CO63" s="278">
        <v>0</v>
      </c>
      <c r="CP63" s="278"/>
      <c r="CQ63" s="278"/>
      <c r="CR63" s="278"/>
      <c r="CS63" s="278">
        <f t="shared" si="42"/>
        <v>1</v>
      </c>
      <c r="CT63" s="278">
        <v>0</v>
      </c>
      <c r="CU63" s="278">
        <v>1</v>
      </c>
      <c r="CV63" s="278">
        <v>0</v>
      </c>
      <c r="CW63" s="278"/>
      <c r="CX63" s="278"/>
      <c r="CY63" s="278"/>
      <c r="CZ63" s="279">
        <f t="shared" si="11"/>
        <v>0</v>
      </c>
      <c r="DA63" s="279">
        <f t="shared" si="50"/>
        <v>0</v>
      </c>
      <c r="DB63" s="280"/>
    </row>
    <row r="64" spans="1:106" s="281" customFormat="1" ht="21" customHeight="1" x14ac:dyDescent="0.2">
      <c r="A64" s="270">
        <v>34</v>
      </c>
      <c r="B64" s="271" t="s">
        <v>757</v>
      </c>
      <c r="C64" s="272" t="s">
        <v>70</v>
      </c>
      <c r="D64" s="272" t="s">
        <v>726</v>
      </c>
      <c r="E64" s="272" t="s">
        <v>509</v>
      </c>
      <c r="F64" s="272">
        <f t="shared" si="12"/>
        <v>1</v>
      </c>
      <c r="G64" s="270">
        <f t="shared" si="13"/>
        <v>1</v>
      </c>
      <c r="H64" s="270"/>
      <c r="I64" s="270">
        <v>1</v>
      </c>
      <c r="J64" s="270"/>
      <c r="K64" s="272">
        <f t="shared" si="14"/>
        <v>0</v>
      </c>
      <c r="L64" s="270"/>
      <c r="M64" s="270"/>
      <c r="N64" s="272">
        <v>0</v>
      </c>
      <c r="O64" s="270">
        <f t="shared" si="15"/>
        <v>0</v>
      </c>
      <c r="P64" s="270"/>
      <c r="Q64" s="272">
        <v>0</v>
      </c>
      <c r="R64" s="270"/>
      <c r="S64" s="272" t="e">
        <f>T64+#REF!</f>
        <v>#REF!</v>
      </c>
      <c r="T64" s="270"/>
      <c r="U64" s="273">
        <f t="shared" si="31"/>
        <v>1</v>
      </c>
      <c r="V64" s="274">
        <f t="shared" si="16"/>
        <v>1</v>
      </c>
      <c r="W64" s="274"/>
      <c r="X64" s="274">
        <v>1</v>
      </c>
      <c r="Y64" s="274">
        <v>0</v>
      </c>
      <c r="Z64" s="274"/>
      <c r="AA64" s="274"/>
      <c r="AB64" s="274"/>
      <c r="AC64" s="275">
        <f t="shared" si="17"/>
        <v>1</v>
      </c>
      <c r="AD64" s="275">
        <f t="shared" si="18"/>
        <v>1</v>
      </c>
      <c r="AE64" s="274">
        <f t="shared" si="49"/>
        <v>0</v>
      </c>
      <c r="AF64" s="274">
        <f t="shared" si="49"/>
        <v>0</v>
      </c>
      <c r="AG64" s="274">
        <f t="shared" si="49"/>
        <v>0</v>
      </c>
      <c r="AH64" s="274">
        <f t="shared" si="49"/>
        <v>0</v>
      </c>
      <c r="AI64" s="275">
        <f t="shared" si="20"/>
        <v>1</v>
      </c>
      <c r="AJ64" s="275">
        <f t="shared" si="21"/>
        <v>1</v>
      </c>
      <c r="AK64" s="274">
        <f t="shared" si="22"/>
        <v>0</v>
      </c>
      <c r="AL64" s="275">
        <f t="shared" si="56"/>
        <v>1</v>
      </c>
      <c r="AM64" s="275">
        <v>0</v>
      </c>
      <c r="AN64" s="275">
        <v>0</v>
      </c>
      <c r="AO64" s="276"/>
      <c r="AP64" s="275">
        <f t="shared" si="57"/>
        <v>1</v>
      </c>
      <c r="AQ64" s="275"/>
      <c r="AR64" s="275">
        <f t="shared" si="58"/>
        <v>1</v>
      </c>
      <c r="AS64" s="274">
        <f t="shared" si="1"/>
        <v>0</v>
      </c>
      <c r="AT64" s="274">
        <f t="shared" si="59"/>
        <v>0</v>
      </c>
      <c r="AU64" s="274">
        <f t="shared" si="59"/>
        <v>0</v>
      </c>
      <c r="AV64" s="274">
        <f t="shared" si="59"/>
        <v>0</v>
      </c>
      <c r="AW64" s="274">
        <f t="shared" si="59"/>
        <v>0</v>
      </c>
      <c r="AX64" s="273">
        <f t="shared" si="3"/>
        <v>0</v>
      </c>
      <c r="AY64" s="274">
        <f t="shared" si="60"/>
        <v>0</v>
      </c>
      <c r="AZ64" s="274">
        <f t="shared" si="60"/>
        <v>0</v>
      </c>
      <c r="BA64" s="277"/>
      <c r="BB64" s="274">
        <f t="shared" si="32"/>
        <v>0</v>
      </c>
      <c r="BC64" s="274">
        <v>0</v>
      </c>
      <c r="BD64" s="274">
        <v>0</v>
      </c>
      <c r="BE64" s="274"/>
      <c r="BF64" s="274"/>
      <c r="BG64" s="274"/>
      <c r="BH64" s="274">
        <f t="shared" si="26"/>
        <v>1</v>
      </c>
      <c r="BI64" s="274">
        <v>1</v>
      </c>
      <c r="BJ64" s="274">
        <v>0</v>
      </c>
      <c r="BK64" s="274"/>
      <c r="BL64" s="274"/>
      <c r="BM64" s="274"/>
      <c r="BN64" s="274">
        <f t="shared" si="27"/>
        <v>0</v>
      </c>
      <c r="BO64" s="274"/>
      <c r="BP64" s="274"/>
      <c r="BQ64" s="278">
        <f t="shared" si="33"/>
        <v>1</v>
      </c>
      <c r="BR64" s="278">
        <v>1</v>
      </c>
      <c r="BS64" s="278">
        <v>0</v>
      </c>
      <c r="BT64" s="278">
        <v>0</v>
      </c>
      <c r="BU64" s="278"/>
      <c r="BV64" s="278"/>
      <c r="BW64" s="278"/>
      <c r="BX64" s="278">
        <f t="shared" si="34"/>
        <v>0</v>
      </c>
      <c r="BY64" s="278">
        <v>0</v>
      </c>
      <c r="BZ64" s="278">
        <v>0</v>
      </c>
      <c r="CA64" s="278">
        <v>0</v>
      </c>
      <c r="CB64" s="278">
        <f t="shared" si="28"/>
        <v>0</v>
      </c>
      <c r="CC64" s="278"/>
      <c r="CD64" s="278"/>
      <c r="CE64" s="278">
        <f t="shared" si="35"/>
        <v>1</v>
      </c>
      <c r="CF64" s="278">
        <v>0</v>
      </c>
      <c r="CG64" s="278">
        <v>1</v>
      </c>
      <c r="CH64" s="278">
        <v>0</v>
      </c>
      <c r="CI64" s="278"/>
      <c r="CJ64" s="278"/>
      <c r="CK64" s="278"/>
      <c r="CL64" s="278">
        <f t="shared" si="41"/>
        <v>1</v>
      </c>
      <c r="CM64" s="278">
        <v>0</v>
      </c>
      <c r="CN64" s="278">
        <v>1</v>
      </c>
      <c r="CO64" s="278">
        <v>0</v>
      </c>
      <c r="CP64" s="278"/>
      <c r="CQ64" s="278"/>
      <c r="CR64" s="278"/>
      <c r="CS64" s="278">
        <f t="shared" si="42"/>
        <v>1</v>
      </c>
      <c r="CT64" s="278">
        <v>0</v>
      </c>
      <c r="CU64" s="278">
        <v>1</v>
      </c>
      <c r="CV64" s="278">
        <v>0</v>
      </c>
      <c r="CW64" s="278"/>
      <c r="CX64" s="278"/>
      <c r="CY64" s="278"/>
      <c r="CZ64" s="279">
        <f t="shared" si="11"/>
        <v>0</v>
      </c>
      <c r="DA64" s="279">
        <f t="shared" si="50"/>
        <v>0</v>
      </c>
      <c r="DB64" s="280"/>
    </row>
    <row r="65" spans="1:106" s="281" customFormat="1" ht="21" customHeight="1" x14ac:dyDescent="0.2">
      <c r="A65" s="270">
        <v>35</v>
      </c>
      <c r="B65" s="271" t="s">
        <v>758</v>
      </c>
      <c r="C65" s="272" t="s">
        <v>70</v>
      </c>
      <c r="D65" s="272" t="s">
        <v>728</v>
      </c>
      <c r="E65" s="272" t="s">
        <v>509</v>
      </c>
      <c r="F65" s="272">
        <f t="shared" si="12"/>
        <v>1</v>
      </c>
      <c r="G65" s="270">
        <f t="shared" si="13"/>
        <v>1</v>
      </c>
      <c r="H65" s="270"/>
      <c r="I65" s="270">
        <v>1</v>
      </c>
      <c r="J65" s="270"/>
      <c r="K65" s="272">
        <f t="shared" si="14"/>
        <v>0</v>
      </c>
      <c r="L65" s="270"/>
      <c r="M65" s="270"/>
      <c r="N65" s="272">
        <f>P65+Q65+R65</f>
        <v>1</v>
      </c>
      <c r="O65" s="270">
        <f t="shared" si="15"/>
        <v>1</v>
      </c>
      <c r="P65" s="270"/>
      <c r="Q65" s="272">
        <v>1</v>
      </c>
      <c r="R65" s="270"/>
      <c r="S65" s="272" t="e">
        <f>T65+#REF!</f>
        <v>#REF!</v>
      </c>
      <c r="T65" s="270"/>
      <c r="U65" s="273">
        <f t="shared" si="31"/>
        <v>1</v>
      </c>
      <c r="V65" s="274">
        <f>W65+X65</f>
        <v>1</v>
      </c>
      <c r="W65" s="274"/>
      <c r="X65" s="274">
        <v>1</v>
      </c>
      <c r="Y65" s="274">
        <v>0</v>
      </c>
      <c r="Z65" s="274"/>
      <c r="AA65" s="274"/>
      <c r="AB65" s="274"/>
      <c r="AC65" s="275">
        <f t="shared" si="17"/>
        <v>1</v>
      </c>
      <c r="AD65" s="275">
        <f t="shared" si="18"/>
        <v>1</v>
      </c>
      <c r="AE65" s="274">
        <f t="shared" si="49"/>
        <v>0</v>
      </c>
      <c r="AF65" s="274">
        <f t="shared" si="49"/>
        <v>0</v>
      </c>
      <c r="AG65" s="274">
        <f t="shared" si="49"/>
        <v>0</v>
      </c>
      <c r="AH65" s="274">
        <f t="shared" si="49"/>
        <v>0</v>
      </c>
      <c r="AI65" s="275">
        <f t="shared" si="20"/>
        <v>1</v>
      </c>
      <c r="AJ65" s="275">
        <f t="shared" si="21"/>
        <v>1</v>
      </c>
      <c r="AK65" s="274">
        <f t="shared" si="22"/>
        <v>0</v>
      </c>
      <c r="AL65" s="275">
        <f t="shared" si="56"/>
        <v>0</v>
      </c>
      <c r="AM65" s="275">
        <v>0</v>
      </c>
      <c r="AN65" s="275">
        <v>0</v>
      </c>
      <c r="AO65" s="276"/>
      <c r="AP65" s="275">
        <f t="shared" si="57"/>
        <v>0</v>
      </c>
      <c r="AQ65" s="275"/>
      <c r="AR65" s="275">
        <f t="shared" si="58"/>
        <v>0</v>
      </c>
      <c r="AS65" s="274">
        <f>AU65+AV65+AW65</f>
        <v>0</v>
      </c>
      <c r="AT65" s="274">
        <f t="shared" si="59"/>
        <v>0</v>
      </c>
      <c r="AU65" s="274">
        <f t="shared" si="59"/>
        <v>0</v>
      </c>
      <c r="AV65" s="274">
        <f t="shared" si="59"/>
        <v>0</v>
      </c>
      <c r="AW65" s="274">
        <f t="shared" si="59"/>
        <v>0</v>
      </c>
      <c r="AX65" s="273">
        <f>SUM(AY65+AZ65)</f>
        <v>0</v>
      </c>
      <c r="AY65" s="274">
        <f t="shared" si="60"/>
        <v>0</v>
      </c>
      <c r="AZ65" s="274">
        <f t="shared" si="60"/>
        <v>0</v>
      </c>
      <c r="BA65" s="277"/>
      <c r="BB65" s="274">
        <f t="shared" si="32"/>
        <v>1</v>
      </c>
      <c r="BC65" s="274">
        <v>1</v>
      </c>
      <c r="BD65" s="274">
        <v>0</v>
      </c>
      <c r="BE65" s="274"/>
      <c r="BF65" s="274"/>
      <c r="BG65" s="274"/>
      <c r="BH65" s="274">
        <f t="shared" si="26"/>
        <v>1</v>
      </c>
      <c r="BI65" s="274">
        <v>1</v>
      </c>
      <c r="BJ65" s="274">
        <v>0</v>
      </c>
      <c r="BK65" s="274"/>
      <c r="BL65" s="274"/>
      <c r="BM65" s="274"/>
      <c r="BN65" s="274">
        <f t="shared" si="27"/>
        <v>0</v>
      </c>
      <c r="BO65" s="274"/>
      <c r="BP65" s="274"/>
      <c r="BQ65" s="278">
        <f t="shared" si="33"/>
        <v>1</v>
      </c>
      <c r="BR65" s="278">
        <v>1</v>
      </c>
      <c r="BS65" s="278">
        <v>0</v>
      </c>
      <c r="BT65" s="278">
        <v>0</v>
      </c>
      <c r="BU65" s="278"/>
      <c r="BV65" s="278"/>
      <c r="BW65" s="278"/>
      <c r="BX65" s="278">
        <f t="shared" si="34"/>
        <v>1</v>
      </c>
      <c r="BY65" s="278">
        <v>1</v>
      </c>
      <c r="BZ65" s="278">
        <v>0</v>
      </c>
      <c r="CA65" s="278">
        <v>0</v>
      </c>
      <c r="CB65" s="278">
        <f t="shared" si="28"/>
        <v>0</v>
      </c>
      <c r="CC65" s="278"/>
      <c r="CD65" s="278"/>
      <c r="CE65" s="278">
        <f t="shared" si="35"/>
        <v>1</v>
      </c>
      <c r="CF65" s="278">
        <v>1</v>
      </c>
      <c r="CG65" s="278">
        <v>0</v>
      </c>
      <c r="CH65" s="278">
        <v>0</v>
      </c>
      <c r="CI65" s="278"/>
      <c r="CJ65" s="278"/>
      <c r="CK65" s="278"/>
      <c r="CL65" s="278">
        <f t="shared" si="41"/>
        <v>0</v>
      </c>
      <c r="CM65" s="278">
        <v>0</v>
      </c>
      <c r="CN65" s="278">
        <v>0</v>
      </c>
      <c r="CO65" s="278">
        <v>0</v>
      </c>
      <c r="CP65" s="278"/>
      <c r="CQ65" s="278"/>
      <c r="CR65" s="278"/>
      <c r="CS65" s="278">
        <f t="shared" si="42"/>
        <v>1</v>
      </c>
      <c r="CT65" s="278">
        <v>1</v>
      </c>
      <c r="CU65" s="278">
        <v>0</v>
      </c>
      <c r="CV65" s="278">
        <v>0</v>
      </c>
      <c r="CW65" s="278"/>
      <c r="CX65" s="278"/>
      <c r="CY65" s="278"/>
      <c r="CZ65" s="279">
        <f t="shared" si="11"/>
        <v>0</v>
      </c>
      <c r="DA65" s="279">
        <f t="shared" si="50"/>
        <v>0</v>
      </c>
      <c r="DB65" s="280"/>
    </row>
    <row r="66" spans="1:106" s="281" customFormat="1" ht="21" customHeight="1" x14ac:dyDescent="0.2">
      <c r="A66" s="270">
        <v>36</v>
      </c>
      <c r="B66" s="271" t="s">
        <v>759</v>
      </c>
      <c r="C66" s="272" t="s">
        <v>70</v>
      </c>
      <c r="D66" s="272" t="s">
        <v>730</v>
      </c>
      <c r="E66" s="272" t="s">
        <v>509</v>
      </c>
      <c r="F66" s="272">
        <f t="shared" si="12"/>
        <v>1</v>
      </c>
      <c r="G66" s="270">
        <f t="shared" si="13"/>
        <v>1</v>
      </c>
      <c r="H66" s="270"/>
      <c r="I66" s="270">
        <v>1</v>
      </c>
      <c r="J66" s="270"/>
      <c r="K66" s="272">
        <f t="shared" si="14"/>
        <v>0</v>
      </c>
      <c r="L66" s="270"/>
      <c r="M66" s="270"/>
      <c r="N66" s="272">
        <f>P66+Q66+R66</f>
        <v>1</v>
      </c>
      <c r="O66" s="270">
        <f t="shared" si="15"/>
        <v>1</v>
      </c>
      <c r="P66" s="270"/>
      <c r="Q66" s="272">
        <v>1</v>
      </c>
      <c r="R66" s="270"/>
      <c r="S66" s="272" t="e">
        <f>T66+#REF!</f>
        <v>#REF!</v>
      </c>
      <c r="T66" s="270"/>
      <c r="U66" s="273">
        <f t="shared" si="31"/>
        <v>1</v>
      </c>
      <c r="V66" s="274">
        <f>W66+X66</f>
        <v>1</v>
      </c>
      <c r="W66" s="274"/>
      <c r="X66" s="274">
        <v>1</v>
      </c>
      <c r="Y66" s="274">
        <v>0</v>
      </c>
      <c r="Z66" s="274"/>
      <c r="AA66" s="274"/>
      <c r="AB66" s="274"/>
      <c r="AC66" s="275">
        <f t="shared" si="17"/>
        <v>1</v>
      </c>
      <c r="AD66" s="275">
        <f t="shared" si="18"/>
        <v>1</v>
      </c>
      <c r="AE66" s="274">
        <f t="shared" si="49"/>
        <v>0</v>
      </c>
      <c r="AF66" s="274">
        <f t="shared" si="49"/>
        <v>0</v>
      </c>
      <c r="AG66" s="274">
        <f t="shared" si="49"/>
        <v>0</v>
      </c>
      <c r="AH66" s="274">
        <f t="shared" si="49"/>
        <v>0</v>
      </c>
      <c r="AI66" s="275">
        <f t="shared" si="20"/>
        <v>1</v>
      </c>
      <c r="AJ66" s="275">
        <f t="shared" si="21"/>
        <v>1</v>
      </c>
      <c r="AK66" s="274">
        <f t="shared" si="22"/>
        <v>0</v>
      </c>
      <c r="AL66" s="275">
        <f t="shared" si="56"/>
        <v>0</v>
      </c>
      <c r="AM66" s="275">
        <v>0</v>
      </c>
      <c r="AN66" s="275">
        <v>0</v>
      </c>
      <c r="AO66" s="276"/>
      <c r="AP66" s="275">
        <f t="shared" si="57"/>
        <v>0</v>
      </c>
      <c r="AQ66" s="275"/>
      <c r="AR66" s="275">
        <f t="shared" si="58"/>
        <v>0</v>
      </c>
      <c r="AS66" s="274">
        <f>AU66+AV66+AW66</f>
        <v>0</v>
      </c>
      <c r="AT66" s="274">
        <f t="shared" si="59"/>
        <v>0</v>
      </c>
      <c r="AU66" s="274">
        <f t="shared" si="59"/>
        <v>0</v>
      </c>
      <c r="AV66" s="274">
        <f t="shared" si="59"/>
        <v>0</v>
      </c>
      <c r="AW66" s="274">
        <f t="shared" si="59"/>
        <v>0</v>
      </c>
      <c r="AX66" s="273">
        <f>SUM(AY66+AZ66)</f>
        <v>0</v>
      </c>
      <c r="AY66" s="274">
        <f t="shared" si="60"/>
        <v>0</v>
      </c>
      <c r="AZ66" s="274">
        <f t="shared" si="60"/>
        <v>0</v>
      </c>
      <c r="BA66" s="277"/>
      <c r="BB66" s="274">
        <f t="shared" si="32"/>
        <v>1</v>
      </c>
      <c r="BC66" s="274">
        <v>1</v>
      </c>
      <c r="BD66" s="274">
        <v>0</v>
      </c>
      <c r="BE66" s="274"/>
      <c r="BF66" s="274"/>
      <c r="BG66" s="274"/>
      <c r="BH66" s="274">
        <f t="shared" si="26"/>
        <v>1</v>
      </c>
      <c r="BI66" s="274">
        <v>1</v>
      </c>
      <c r="BJ66" s="274">
        <v>0</v>
      </c>
      <c r="BK66" s="274"/>
      <c r="BL66" s="274"/>
      <c r="BM66" s="274"/>
      <c r="BN66" s="274">
        <f t="shared" si="27"/>
        <v>0</v>
      </c>
      <c r="BO66" s="274"/>
      <c r="BP66" s="274"/>
      <c r="BQ66" s="278">
        <f t="shared" si="33"/>
        <v>1</v>
      </c>
      <c r="BR66" s="278">
        <v>1</v>
      </c>
      <c r="BS66" s="278">
        <v>0</v>
      </c>
      <c r="BT66" s="278">
        <v>0</v>
      </c>
      <c r="BU66" s="278"/>
      <c r="BV66" s="278"/>
      <c r="BW66" s="278"/>
      <c r="BX66" s="278">
        <f t="shared" si="34"/>
        <v>0</v>
      </c>
      <c r="BY66" s="278">
        <v>0</v>
      </c>
      <c r="BZ66" s="278">
        <v>0</v>
      </c>
      <c r="CA66" s="278">
        <v>0</v>
      </c>
      <c r="CB66" s="278">
        <f t="shared" si="28"/>
        <v>0</v>
      </c>
      <c r="CC66" s="278"/>
      <c r="CD66" s="278"/>
      <c r="CE66" s="278">
        <f t="shared" si="35"/>
        <v>1</v>
      </c>
      <c r="CF66" s="278">
        <v>0</v>
      </c>
      <c r="CG66" s="278">
        <v>1</v>
      </c>
      <c r="CH66" s="278">
        <v>0</v>
      </c>
      <c r="CI66" s="278"/>
      <c r="CJ66" s="278"/>
      <c r="CK66" s="278"/>
      <c r="CL66" s="278">
        <f t="shared" si="41"/>
        <v>0</v>
      </c>
      <c r="CM66" s="278">
        <v>0</v>
      </c>
      <c r="CN66" s="278">
        <v>0</v>
      </c>
      <c r="CO66" s="278">
        <v>0</v>
      </c>
      <c r="CP66" s="278"/>
      <c r="CQ66" s="278"/>
      <c r="CR66" s="278"/>
      <c r="CS66" s="278">
        <f t="shared" si="42"/>
        <v>1</v>
      </c>
      <c r="CT66" s="278">
        <v>0</v>
      </c>
      <c r="CU66" s="278">
        <v>1</v>
      </c>
      <c r="CV66" s="278">
        <v>0</v>
      </c>
      <c r="CW66" s="278"/>
      <c r="CX66" s="278"/>
      <c r="CY66" s="278"/>
      <c r="CZ66" s="279">
        <f t="shared" si="11"/>
        <v>0</v>
      </c>
      <c r="DA66" s="279">
        <f t="shared" si="50"/>
        <v>0</v>
      </c>
      <c r="DB66" s="280"/>
    </row>
    <row r="67" spans="1:106" s="281" customFormat="1" ht="21" customHeight="1" x14ac:dyDescent="0.2">
      <c r="A67" s="270">
        <v>37</v>
      </c>
      <c r="B67" s="271" t="s">
        <v>760</v>
      </c>
      <c r="C67" s="272" t="s">
        <v>70</v>
      </c>
      <c r="D67" s="272" t="s">
        <v>732</v>
      </c>
      <c r="E67" s="272" t="s">
        <v>509</v>
      </c>
      <c r="F67" s="272">
        <f t="shared" si="12"/>
        <v>1</v>
      </c>
      <c r="G67" s="270">
        <f t="shared" si="13"/>
        <v>1</v>
      </c>
      <c r="H67" s="270"/>
      <c r="I67" s="270">
        <v>1</v>
      </c>
      <c r="J67" s="270"/>
      <c r="K67" s="272">
        <f t="shared" si="14"/>
        <v>0</v>
      </c>
      <c r="L67" s="270"/>
      <c r="M67" s="270"/>
      <c r="N67" s="272">
        <f>P67+Q67+R67</f>
        <v>1</v>
      </c>
      <c r="O67" s="270">
        <f t="shared" si="15"/>
        <v>1</v>
      </c>
      <c r="P67" s="270"/>
      <c r="Q67" s="272">
        <v>1</v>
      </c>
      <c r="R67" s="270"/>
      <c r="S67" s="272" t="e">
        <f>T67+#REF!</f>
        <v>#REF!</v>
      </c>
      <c r="T67" s="270"/>
      <c r="U67" s="273">
        <f t="shared" si="31"/>
        <v>1</v>
      </c>
      <c r="V67" s="274">
        <f>W67+X67</f>
        <v>1</v>
      </c>
      <c r="W67" s="274"/>
      <c r="X67" s="274">
        <v>1</v>
      </c>
      <c r="Y67" s="274">
        <v>0</v>
      </c>
      <c r="Z67" s="274"/>
      <c r="AA67" s="274"/>
      <c r="AB67" s="274"/>
      <c r="AC67" s="275">
        <f t="shared" si="17"/>
        <v>1</v>
      </c>
      <c r="AD67" s="275">
        <f t="shared" si="18"/>
        <v>1</v>
      </c>
      <c r="AE67" s="274">
        <f t="shared" si="49"/>
        <v>0</v>
      </c>
      <c r="AF67" s="274">
        <f t="shared" si="49"/>
        <v>0</v>
      </c>
      <c r="AG67" s="274">
        <f t="shared" si="49"/>
        <v>0</v>
      </c>
      <c r="AH67" s="274">
        <f t="shared" si="49"/>
        <v>0</v>
      </c>
      <c r="AI67" s="275">
        <f t="shared" si="20"/>
        <v>1</v>
      </c>
      <c r="AJ67" s="275">
        <f t="shared" si="21"/>
        <v>1</v>
      </c>
      <c r="AK67" s="274">
        <f t="shared" si="22"/>
        <v>0</v>
      </c>
      <c r="AL67" s="275">
        <f t="shared" si="56"/>
        <v>0</v>
      </c>
      <c r="AM67" s="275">
        <v>0</v>
      </c>
      <c r="AN67" s="275">
        <v>0</v>
      </c>
      <c r="AO67" s="276"/>
      <c r="AP67" s="275">
        <f t="shared" si="57"/>
        <v>0</v>
      </c>
      <c r="AQ67" s="275"/>
      <c r="AR67" s="275">
        <f t="shared" si="58"/>
        <v>0</v>
      </c>
      <c r="AS67" s="274">
        <f>AU67+AV67+AW67</f>
        <v>0</v>
      </c>
      <c r="AT67" s="274">
        <f t="shared" si="59"/>
        <v>0</v>
      </c>
      <c r="AU67" s="274">
        <f t="shared" si="59"/>
        <v>0</v>
      </c>
      <c r="AV67" s="274">
        <f t="shared" si="59"/>
        <v>0</v>
      </c>
      <c r="AW67" s="274">
        <f t="shared" si="59"/>
        <v>0</v>
      </c>
      <c r="AX67" s="273">
        <f>SUM(AY67+AZ67)</f>
        <v>0</v>
      </c>
      <c r="AY67" s="274">
        <f t="shared" si="60"/>
        <v>0</v>
      </c>
      <c r="AZ67" s="274">
        <f t="shared" si="60"/>
        <v>0</v>
      </c>
      <c r="BA67" s="277"/>
      <c r="BB67" s="274">
        <f t="shared" si="32"/>
        <v>1</v>
      </c>
      <c r="BC67" s="274">
        <v>1</v>
      </c>
      <c r="BD67" s="274">
        <v>0</v>
      </c>
      <c r="BE67" s="274"/>
      <c r="BF67" s="274"/>
      <c r="BG67" s="274"/>
      <c r="BH67" s="274">
        <f t="shared" si="26"/>
        <v>1</v>
      </c>
      <c r="BI67" s="274">
        <v>1</v>
      </c>
      <c r="BJ67" s="274">
        <v>0</v>
      </c>
      <c r="BK67" s="274"/>
      <c r="BL67" s="274"/>
      <c r="BM67" s="274"/>
      <c r="BN67" s="274">
        <f t="shared" si="27"/>
        <v>0</v>
      </c>
      <c r="BO67" s="274"/>
      <c r="BP67" s="274"/>
      <c r="BQ67" s="278">
        <f t="shared" si="33"/>
        <v>1</v>
      </c>
      <c r="BR67" s="278">
        <v>1</v>
      </c>
      <c r="BS67" s="278">
        <v>0</v>
      </c>
      <c r="BT67" s="278">
        <v>0</v>
      </c>
      <c r="BU67" s="278"/>
      <c r="BV67" s="278"/>
      <c r="BW67" s="278"/>
      <c r="BX67" s="278">
        <f t="shared" si="34"/>
        <v>1</v>
      </c>
      <c r="BY67" s="278">
        <v>1</v>
      </c>
      <c r="BZ67" s="278">
        <v>0</v>
      </c>
      <c r="CA67" s="278">
        <v>0</v>
      </c>
      <c r="CB67" s="278">
        <f t="shared" si="28"/>
        <v>0</v>
      </c>
      <c r="CC67" s="278"/>
      <c r="CD67" s="278"/>
      <c r="CE67" s="278">
        <f t="shared" si="35"/>
        <v>1</v>
      </c>
      <c r="CF67" s="278">
        <v>1</v>
      </c>
      <c r="CG67" s="278">
        <v>0</v>
      </c>
      <c r="CH67" s="278">
        <v>0</v>
      </c>
      <c r="CI67" s="278"/>
      <c r="CJ67" s="278"/>
      <c r="CK67" s="278"/>
      <c r="CL67" s="278">
        <f t="shared" si="41"/>
        <v>1</v>
      </c>
      <c r="CM67" s="278">
        <v>1</v>
      </c>
      <c r="CN67" s="278">
        <v>0</v>
      </c>
      <c r="CO67" s="278">
        <v>0</v>
      </c>
      <c r="CP67" s="278"/>
      <c r="CQ67" s="278"/>
      <c r="CR67" s="278"/>
      <c r="CS67" s="278">
        <f t="shared" si="42"/>
        <v>1</v>
      </c>
      <c r="CT67" s="278">
        <v>1</v>
      </c>
      <c r="CU67" s="278">
        <v>0</v>
      </c>
      <c r="CV67" s="278">
        <v>0</v>
      </c>
      <c r="CW67" s="278"/>
      <c r="CX67" s="278"/>
      <c r="CY67" s="278"/>
      <c r="CZ67" s="279">
        <f t="shared" si="11"/>
        <v>0</v>
      </c>
      <c r="DA67" s="279">
        <f t="shared" si="50"/>
        <v>0</v>
      </c>
      <c r="DB67" s="280"/>
    </row>
    <row r="68" spans="1:106" s="281" customFormat="1" ht="21" customHeight="1" x14ac:dyDescent="0.2">
      <c r="A68" s="270">
        <v>38</v>
      </c>
      <c r="B68" s="271" t="s">
        <v>761</v>
      </c>
      <c r="C68" s="272" t="s">
        <v>70</v>
      </c>
      <c r="D68" s="272" t="s">
        <v>734</v>
      </c>
      <c r="E68" s="272" t="s">
        <v>509</v>
      </c>
      <c r="F68" s="272">
        <f t="shared" si="12"/>
        <v>1</v>
      </c>
      <c r="G68" s="270">
        <f t="shared" si="13"/>
        <v>1</v>
      </c>
      <c r="H68" s="270"/>
      <c r="I68" s="270">
        <v>1</v>
      </c>
      <c r="J68" s="270"/>
      <c r="K68" s="272">
        <f t="shared" si="14"/>
        <v>0</v>
      </c>
      <c r="L68" s="270"/>
      <c r="M68" s="270"/>
      <c r="N68" s="272">
        <f>P68+Q68+R68</f>
        <v>1</v>
      </c>
      <c r="O68" s="270">
        <f t="shared" si="15"/>
        <v>1</v>
      </c>
      <c r="P68" s="270"/>
      <c r="Q68" s="272">
        <v>1</v>
      </c>
      <c r="R68" s="270"/>
      <c r="S68" s="272" t="e">
        <f>T68+#REF!</f>
        <v>#REF!</v>
      </c>
      <c r="T68" s="270"/>
      <c r="U68" s="273">
        <f t="shared" si="31"/>
        <v>1</v>
      </c>
      <c r="V68" s="274">
        <f>W68+X68</f>
        <v>1</v>
      </c>
      <c r="W68" s="274"/>
      <c r="X68" s="274">
        <v>1</v>
      </c>
      <c r="Y68" s="274">
        <v>0</v>
      </c>
      <c r="Z68" s="274"/>
      <c r="AA68" s="274"/>
      <c r="AB68" s="274"/>
      <c r="AC68" s="275">
        <f t="shared" si="17"/>
        <v>1</v>
      </c>
      <c r="AD68" s="275">
        <f t="shared" si="18"/>
        <v>1</v>
      </c>
      <c r="AE68" s="274">
        <f t="shared" si="49"/>
        <v>0</v>
      </c>
      <c r="AF68" s="274">
        <f t="shared" si="49"/>
        <v>0</v>
      </c>
      <c r="AG68" s="274">
        <f t="shared" si="49"/>
        <v>0</v>
      </c>
      <c r="AH68" s="274">
        <f t="shared" si="49"/>
        <v>0</v>
      </c>
      <c r="AI68" s="275">
        <f t="shared" si="20"/>
        <v>1</v>
      </c>
      <c r="AJ68" s="275">
        <f t="shared" si="21"/>
        <v>1</v>
      </c>
      <c r="AK68" s="274">
        <f t="shared" si="22"/>
        <v>0</v>
      </c>
      <c r="AL68" s="275">
        <f t="shared" si="56"/>
        <v>0</v>
      </c>
      <c r="AM68" s="275">
        <v>0</v>
      </c>
      <c r="AN68" s="275">
        <v>0</v>
      </c>
      <c r="AO68" s="276"/>
      <c r="AP68" s="275">
        <f t="shared" si="57"/>
        <v>0</v>
      </c>
      <c r="AQ68" s="275"/>
      <c r="AR68" s="275">
        <f t="shared" si="58"/>
        <v>0</v>
      </c>
      <c r="AS68" s="274">
        <f>AU68+AV68+AW68</f>
        <v>0</v>
      </c>
      <c r="AT68" s="274">
        <f t="shared" si="59"/>
        <v>0</v>
      </c>
      <c r="AU68" s="274">
        <f t="shared" si="59"/>
        <v>0</v>
      </c>
      <c r="AV68" s="274">
        <f t="shared" si="59"/>
        <v>0</v>
      </c>
      <c r="AW68" s="274">
        <f t="shared" si="59"/>
        <v>0</v>
      </c>
      <c r="AX68" s="273">
        <f>SUM(AY68+AZ68)</f>
        <v>0</v>
      </c>
      <c r="AY68" s="274">
        <f t="shared" si="60"/>
        <v>0</v>
      </c>
      <c r="AZ68" s="274">
        <f t="shared" si="60"/>
        <v>0</v>
      </c>
      <c r="BA68" s="277"/>
      <c r="BB68" s="274">
        <f t="shared" si="32"/>
        <v>1</v>
      </c>
      <c r="BC68" s="274">
        <v>1</v>
      </c>
      <c r="BD68" s="274">
        <v>0</v>
      </c>
      <c r="BE68" s="274"/>
      <c r="BF68" s="274"/>
      <c r="BG68" s="274"/>
      <c r="BH68" s="274">
        <f t="shared" si="26"/>
        <v>1</v>
      </c>
      <c r="BI68" s="274">
        <v>1</v>
      </c>
      <c r="BJ68" s="274">
        <v>0</v>
      </c>
      <c r="BK68" s="274"/>
      <c r="BL68" s="274"/>
      <c r="BM68" s="274"/>
      <c r="BN68" s="274">
        <f t="shared" si="27"/>
        <v>0</v>
      </c>
      <c r="BO68" s="274"/>
      <c r="BP68" s="274"/>
      <c r="BQ68" s="278">
        <f t="shared" si="33"/>
        <v>1</v>
      </c>
      <c r="BR68" s="278">
        <v>1</v>
      </c>
      <c r="BS68" s="278">
        <v>0</v>
      </c>
      <c r="BT68" s="278">
        <v>0</v>
      </c>
      <c r="BU68" s="278"/>
      <c r="BV68" s="278"/>
      <c r="BW68" s="278"/>
      <c r="BX68" s="278">
        <f t="shared" si="34"/>
        <v>1</v>
      </c>
      <c r="BY68" s="278">
        <v>1</v>
      </c>
      <c r="BZ68" s="278">
        <v>0</v>
      </c>
      <c r="CA68" s="278">
        <v>0</v>
      </c>
      <c r="CB68" s="278">
        <f t="shared" si="28"/>
        <v>0</v>
      </c>
      <c r="CC68" s="278"/>
      <c r="CD68" s="278"/>
      <c r="CE68" s="278">
        <f t="shared" si="35"/>
        <v>1</v>
      </c>
      <c r="CF68" s="278">
        <v>1</v>
      </c>
      <c r="CG68" s="278">
        <v>0</v>
      </c>
      <c r="CH68" s="278">
        <v>0</v>
      </c>
      <c r="CI68" s="278"/>
      <c r="CJ68" s="278"/>
      <c r="CK68" s="278"/>
      <c r="CL68" s="278">
        <f t="shared" si="41"/>
        <v>1</v>
      </c>
      <c r="CM68" s="278">
        <v>1</v>
      </c>
      <c r="CN68" s="278">
        <v>0</v>
      </c>
      <c r="CO68" s="278">
        <v>0</v>
      </c>
      <c r="CP68" s="278"/>
      <c r="CQ68" s="278"/>
      <c r="CR68" s="278"/>
      <c r="CS68" s="278">
        <f t="shared" si="42"/>
        <v>1</v>
      </c>
      <c r="CT68" s="278">
        <v>1</v>
      </c>
      <c r="CU68" s="278">
        <v>0</v>
      </c>
      <c r="CV68" s="278">
        <v>0</v>
      </c>
      <c r="CW68" s="278"/>
      <c r="CX68" s="278"/>
      <c r="CY68" s="278"/>
      <c r="CZ68" s="279">
        <f t="shared" si="11"/>
        <v>0</v>
      </c>
      <c r="DA68" s="279">
        <f t="shared" si="50"/>
        <v>0</v>
      </c>
      <c r="DB68" s="280"/>
    </row>
    <row r="69" spans="1:106" s="281" customFormat="1" ht="21" customHeight="1" x14ac:dyDescent="0.2">
      <c r="A69" s="270">
        <v>39</v>
      </c>
      <c r="B69" s="271" t="s">
        <v>762</v>
      </c>
      <c r="C69" s="272" t="s">
        <v>70</v>
      </c>
      <c r="D69" s="272" t="s">
        <v>736</v>
      </c>
      <c r="E69" s="272" t="s">
        <v>509</v>
      </c>
      <c r="F69" s="272">
        <f t="shared" si="12"/>
        <v>1</v>
      </c>
      <c r="G69" s="270">
        <f t="shared" si="13"/>
        <v>1</v>
      </c>
      <c r="H69" s="270"/>
      <c r="I69" s="270">
        <v>1</v>
      </c>
      <c r="J69" s="270"/>
      <c r="K69" s="272">
        <f t="shared" si="14"/>
        <v>0</v>
      </c>
      <c r="L69" s="270"/>
      <c r="M69" s="270"/>
      <c r="N69" s="272">
        <f>P69+Q69+R69</f>
        <v>1</v>
      </c>
      <c r="O69" s="270">
        <f t="shared" si="15"/>
        <v>1</v>
      </c>
      <c r="P69" s="270"/>
      <c r="Q69" s="272">
        <v>1</v>
      </c>
      <c r="R69" s="270"/>
      <c r="S69" s="272" t="e">
        <f>T69+#REF!</f>
        <v>#REF!</v>
      </c>
      <c r="T69" s="270"/>
      <c r="U69" s="273">
        <f t="shared" si="31"/>
        <v>1</v>
      </c>
      <c r="V69" s="274">
        <f>W69+X69</f>
        <v>1</v>
      </c>
      <c r="W69" s="274"/>
      <c r="X69" s="274">
        <v>1</v>
      </c>
      <c r="Y69" s="274">
        <v>0</v>
      </c>
      <c r="Z69" s="274"/>
      <c r="AA69" s="274"/>
      <c r="AB69" s="274"/>
      <c r="AC69" s="275">
        <f t="shared" si="17"/>
        <v>1</v>
      </c>
      <c r="AD69" s="275">
        <f t="shared" si="18"/>
        <v>1</v>
      </c>
      <c r="AE69" s="274">
        <f t="shared" si="49"/>
        <v>0</v>
      </c>
      <c r="AF69" s="274">
        <f t="shared" si="49"/>
        <v>0</v>
      </c>
      <c r="AG69" s="274">
        <f t="shared" si="49"/>
        <v>0</v>
      </c>
      <c r="AH69" s="274">
        <f t="shared" si="49"/>
        <v>0</v>
      </c>
      <c r="AI69" s="275">
        <f t="shared" si="20"/>
        <v>1</v>
      </c>
      <c r="AJ69" s="275">
        <f t="shared" si="21"/>
        <v>1</v>
      </c>
      <c r="AK69" s="274">
        <f t="shared" si="22"/>
        <v>0</v>
      </c>
      <c r="AL69" s="275">
        <f t="shared" si="56"/>
        <v>0</v>
      </c>
      <c r="AM69" s="275">
        <v>0</v>
      </c>
      <c r="AN69" s="275">
        <v>0</v>
      </c>
      <c r="AO69" s="276"/>
      <c r="AP69" s="275">
        <f t="shared" si="57"/>
        <v>0</v>
      </c>
      <c r="AQ69" s="275"/>
      <c r="AR69" s="275">
        <f t="shared" si="58"/>
        <v>0</v>
      </c>
      <c r="AS69" s="274">
        <f>AU69+AV69+AW69</f>
        <v>0</v>
      </c>
      <c r="AT69" s="274">
        <f t="shared" si="59"/>
        <v>0</v>
      </c>
      <c r="AU69" s="274">
        <f t="shared" si="59"/>
        <v>0</v>
      </c>
      <c r="AV69" s="274">
        <f t="shared" si="59"/>
        <v>0</v>
      </c>
      <c r="AW69" s="274">
        <f t="shared" si="59"/>
        <v>0</v>
      </c>
      <c r="AX69" s="273">
        <f>SUM(AY69+AZ69)</f>
        <v>0</v>
      </c>
      <c r="AY69" s="274">
        <f t="shared" si="60"/>
        <v>0</v>
      </c>
      <c r="AZ69" s="274">
        <f t="shared" si="60"/>
        <v>0</v>
      </c>
      <c r="BA69" s="277"/>
      <c r="BB69" s="274">
        <f t="shared" si="32"/>
        <v>1</v>
      </c>
      <c r="BC69" s="274">
        <v>1</v>
      </c>
      <c r="BD69" s="274">
        <v>0</v>
      </c>
      <c r="BE69" s="274"/>
      <c r="BF69" s="274"/>
      <c r="BG69" s="274"/>
      <c r="BH69" s="274">
        <f t="shared" si="26"/>
        <v>0</v>
      </c>
      <c r="BI69" s="274">
        <v>0</v>
      </c>
      <c r="BJ69" s="274">
        <v>0</v>
      </c>
      <c r="BK69" s="274"/>
      <c r="BL69" s="274"/>
      <c r="BM69" s="274"/>
      <c r="BN69" s="274">
        <f t="shared" si="27"/>
        <v>0</v>
      </c>
      <c r="BO69" s="274"/>
      <c r="BP69" s="274"/>
      <c r="BQ69" s="278">
        <f t="shared" si="33"/>
        <v>1</v>
      </c>
      <c r="BR69" s="278">
        <v>1</v>
      </c>
      <c r="BS69" s="278">
        <v>0</v>
      </c>
      <c r="BT69" s="278">
        <v>0</v>
      </c>
      <c r="BU69" s="278"/>
      <c r="BV69" s="278"/>
      <c r="BW69" s="278"/>
      <c r="BX69" s="278">
        <f t="shared" si="34"/>
        <v>1</v>
      </c>
      <c r="BY69" s="278">
        <v>1</v>
      </c>
      <c r="BZ69" s="278">
        <v>0</v>
      </c>
      <c r="CA69" s="278">
        <v>0</v>
      </c>
      <c r="CB69" s="278">
        <f t="shared" si="28"/>
        <v>0</v>
      </c>
      <c r="CC69" s="278"/>
      <c r="CD69" s="278"/>
      <c r="CE69" s="278">
        <f t="shared" si="35"/>
        <v>1</v>
      </c>
      <c r="CF69" s="278">
        <v>1</v>
      </c>
      <c r="CG69" s="278">
        <v>0</v>
      </c>
      <c r="CH69" s="278">
        <v>0</v>
      </c>
      <c r="CI69" s="278"/>
      <c r="CJ69" s="278"/>
      <c r="CK69" s="278"/>
      <c r="CL69" s="278">
        <f t="shared" si="41"/>
        <v>0</v>
      </c>
      <c r="CM69" s="278">
        <v>0</v>
      </c>
      <c r="CN69" s="278">
        <v>0</v>
      </c>
      <c r="CO69" s="278">
        <v>0</v>
      </c>
      <c r="CP69" s="278"/>
      <c r="CQ69" s="278"/>
      <c r="CR69" s="278"/>
      <c r="CS69" s="278">
        <f t="shared" si="42"/>
        <v>1</v>
      </c>
      <c r="CT69" s="278">
        <v>1</v>
      </c>
      <c r="CU69" s="278">
        <v>0</v>
      </c>
      <c r="CV69" s="278">
        <v>0</v>
      </c>
      <c r="CW69" s="278"/>
      <c r="CX69" s="278"/>
      <c r="CY69" s="278"/>
      <c r="CZ69" s="279">
        <f t="shared" si="11"/>
        <v>0</v>
      </c>
      <c r="DA69" s="279">
        <f t="shared" si="50"/>
        <v>0</v>
      </c>
      <c r="DB69" s="280"/>
    </row>
    <row r="70" spans="1:106" s="281" customFormat="1" ht="28.5" customHeight="1" x14ac:dyDescent="0.2">
      <c r="A70" s="371"/>
      <c r="B70" s="372"/>
      <c r="C70" s="373"/>
      <c r="D70" s="373"/>
      <c r="E70" s="373"/>
      <c r="F70" s="373"/>
      <c r="G70" s="371"/>
      <c r="H70" s="371"/>
      <c r="I70" s="371"/>
      <c r="J70" s="371"/>
      <c r="K70" s="373"/>
      <c r="L70" s="371"/>
      <c r="M70" s="371"/>
      <c r="N70" s="373"/>
      <c r="O70" s="371"/>
      <c r="P70" s="371"/>
      <c r="Q70" s="373"/>
      <c r="R70" s="371"/>
      <c r="S70" s="373"/>
      <c r="T70" s="371"/>
      <c r="U70" s="374"/>
      <c r="V70" s="375"/>
      <c r="W70" s="375"/>
      <c r="X70" s="375"/>
      <c r="Y70" s="375"/>
      <c r="Z70" s="375"/>
      <c r="AA70" s="375"/>
      <c r="AB70" s="375"/>
      <c r="AC70" s="376"/>
      <c r="AD70" s="376"/>
      <c r="AE70" s="375"/>
      <c r="AF70" s="375"/>
      <c r="AG70" s="375"/>
      <c r="AH70" s="375"/>
      <c r="AI70" s="376"/>
      <c r="AJ70" s="376"/>
      <c r="AK70" s="375"/>
      <c r="AL70" s="376"/>
      <c r="AM70" s="376"/>
      <c r="AN70" s="376"/>
      <c r="AO70" s="377"/>
      <c r="AP70" s="376"/>
      <c r="AQ70" s="376"/>
      <c r="AR70" s="376"/>
      <c r="AS70" s="375"/>
      <c r="AT70" s="375"/>
      <c r="AU70" s="375"/>
      <c r="AV70" s="375"/>
      <c r="AW70" s="375"/>
      <c r="AX70" s="374"/>
      <c r="AY70" s="375"/>
      <c r="AZ70" s="375"/>
      <c r="BA70" s="378"/>
      <c r="BB70" s="375"/>
      <c r="BC70" s="375"/>
      <c r="BD70" s="375"/>
      <c r="BE70" s="375"/>
      <c r="BF70" s="375"/>
      <c r="BG70" s="375"/>
      <c r="BH70" s="375"/>
      <c r="BI70" s="375"/>
      <c r="BJ70" s="375"/>
      <c r="BK70" s="375"/>
      <c r="BL70" s="375"/>
      <c r="BM70" s="375"/>
      <c r="BN70" s="375"/>
      <c r="BO70" s="375"/>
      <c r="BP70" s="375"/>
      <c r="BQ70" s="379"/>
      <c r="BR70" s="379"/>
      <c r="BS70" s="379"/>
      <c r="BT70" s="379"/>
      <c r="BU70" s="379"/>
      <c r="BV70" s="379"/>
      <c r="BW70" s="379"/>
      <c r="BX70" s="379"/>
      <c r="BY70" s="379"/>
      <c r="BZ70" s="379"/>
      <c r="CA70" s="379"/>
      <c r="CB70" s="379"/>
      <c r="CC70" s="379"/>
      <c r="CD70" s="379"/>
      <c r="CE70" s="379"/>
      <c r="CF70" s="379"/>
      <c r="CG70" s="379"/>
      <c r="CH70" s="379"/>
      <c r="CI70" s="379"/>
      <c r="CJ70" s="379"/>
      <c r="CK70" s="379"/>
      <c r="CL70" s="379"/>
      <c r="CM70" s="379"/>
      <c r="CN70" s="379"/>
      <c r="CO70" s="379"/>
      <c r="CP70" s="379"/>
      <c r="CQ70" s="379"/>
      <c r="CR70" s="379"/>
      <c r="CS70" s="379"/>
      <c r="CT70" s="418" t="s">
        <v>827</v>
      </c>
      <c r="CU70" s="418"/>
      <c r="CV70" s="418"/>
      <c r="CW70" s="418"/>
      <c r="CX70" s="418"/>
      <c r="CY70" s="379"/>
      <c r="CZ70" s="380"/>
      <c r="DA70" s="380"/>
      <c r="DB70" s="381"/>
    </row>
    <row r="71" spans="1:106" ht="15" x14ac:dyDescent="0.2">
      <c r="A71" s="17"/>
      <c r="B71" s="17"/>
      <c r="C71" s="17"/>
      <c r="D71" s="17"/>
      <c r="E71" s="17"/>
      <c r="F71" s="124"/>
      <c r="G71" s="121"/>
      <c r="H71" s="120"/>
      <c r="I71" s="120"/>
      <c r="J71" s="120"/>
      <c r="K71" s="123"/>
      <c r="L71" s="120"/>
      <c r="M71" s="120"/>
      <c r="N71" s="124"/>
      <c r="O71" s="121"/>
      <c r="P71" s="120"/>
      <c r="Q71" s="123"/>
      <c r="R71" s="120"/>
      <c r="S71" s="124"/>
      <c r="T71" s="120"/>
      <c r="U71" s="124"/>
      <c r="V71" s="120"/>
      <c r="W71" s="120"/>
      <c r="X71" s="120"/>
      <c r="Y71" s="120"/>
      <c r="Z71" s="121"/>
      <c r="AA71" s="120"/>
      <c r="AB71" s="120"/>
      <c r="AC71" s="125"/>
      <c r="AD71" s="125"/>
      <c r="AE71" s="120"/>
      <c r="AF71" s="120"/>
      <c r="AG71" s="120"/>
      <c r="AH71" s="120"/>
      <c r="AI71" s="125"/>
      <c r="AJ71" s="125"/>
      <c r="AK71" s="120"/>
      <c r="AL71" s="125"/>
      <c r="AM71" s="125"/>
      <c r="AN71" s="125"/>
      <c r="AO71" s="126"/>
      <c r="AP71" s="125"/>
      <c r="AQ71" s="125"/>
      <c r="AR71" s="125"/>
      <c r="AS71" s="121"/>
      <c r="AT71" s="121"/>
      <c r="AU71" s="120"/>
      <c r="AV71" s="120"/>
      <c r="AW71" s="120"/>
      <c r="AX71" s="124"/>
      <c r="AY71" s="120"/>
      <c r="AZ71" s="120"/>
      <c r="BA71" s="127"/>
      <c r="BB71" s="121"/>
      <c r="BC71" s="120"/>
      <c r="BD71" s="120"/>
      <c r="BE71" s="120"/>
      <c r="BF71" s="120"/>
      <c r="BG71" s="120"/>
      <c r="BH71" s="121"/>
      <c r="BI71" s="120"/>
      <c r="BJ71" s="120"/>
      <c r="BK71" s="121"/>
      <c r="BL71" s="120"/>
      <c r="BM71" s="120"/>
      <c r="BN71" s="120"/>
      <c r="BO71" s="120"/>
      <c r="BP71" s="120"/>
      <c r="BQ71" s="121"/>
      <c r="BR71" s="120"/>
      <c r="BS71" s="120"/>
      <c r="BT71" s="120"/>
      <c r="BU71" s="121"/>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418"/>
      <c r="CU71" s="418"/>
      <c r="CV71" s="418"/>
      <c r="CW71" s="418"/>
      <c r="CX71" s="418"/>
      <c r="CY71" s="120"/>
      <c r="CZ71" s="120"/>
      <c r="DA71" s="120"/>
      <c r="DB71" s="128"/>
    </row>
    <row r="72" spans="1:106" ht="18.75" x14ac:dyDescent="0.3">
      <c r="A72" s="121"/>
      <c r="B72" s="122"/>
      <c r="C72" s="123"/>
      <c r="D72" s="123"/>
      <c r="E72" s="123"/>
      <c r="F72" s="129"/>
      <c r="G72" s="129"/>
      <c r="H72" s="129"/>
      <c r="I72" s="129"/>
      <c r="J72" s="129"/>
      <c r="K72" s="129"/>
      <c r="L72" s="129"/>
      <c r="M72" s="129"/>
      <c r="N72" s="129"/>
      <c r="O72" s="129"/>
      <c r="P72" s="129"/>
      <c r="Q72" s="129"/>
      <c r="R72" s="129"/>
      <c r="S72" s="129"/>
      <c r="T72" s="129"/>
      <c r="U72" s="131"/>
      <c r="V72" s="129"/>
      <c r="W72" s="129"/>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7"/>
      <c r="AV72" s="437"/>
      <c r="AW72" s="437"/>
      <c r="AX72" s="437"/>
      <c r="AY72" s="437"/>
      <c r="AZ72" s="437"/>
      <c r="BA72" s="437"/>
      <c r="BB72" s="437"/>
      <c r="BC72" s="437"/>
      <c r="BD72" s="437"/>
      <c r="BE72" s="437"/>
      <c r="BF72" s="437"/>
      <c r="BG72" s="437"/>
      <c r="BH72" s="437"/>
      <c r="BI72" s="437"/>
      <c r="BJ72" s="437"/>
      <c r="BK72" s="437"/>
      <c r="BL72" s="437"/>
      <c r="BM72" s="437"/>
      <c r="BN72" s="437"/>
      <c r="BO72" s="437"/>
      <c r="BP72" s="437"/>
      <c r="BQ72" s="437"/>
      <c r="BR72" s="437"/>
      <c r="BS72" s="437"/>
      <c r="BT72" s="437"/>
      <c r="BU72" s="437"/>
      <c r="BV72" s="437"/>
      <c r="BW72" s="437"/>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132"/>
      <c r="CT72" s="132"/>
      <c r="CU72" s="132"/>
      <c r="CV72" s="132"/>
      <c r="CW72" s="132"/>
      <c r="CX72" s="132"/>
      <c r="CY72" s="132"/>
    </row>
    <row r="73" spans="1:106" x14ac:dyDescent="0.25">
      <c r="A73" s="129"/>
      <c r="B73" s="130"/>
      <c r="C73" s="129"/>
      <c r="D73" s="129"/>
      <c r="E73" s="129"/>
    </row>
  </sheetData>
  <mergeCells count="69">
    <mergeCell ref="CT71:CX71"/>
    <mergeCell ref="CT70:CX70"/>
    <mergeCell ref="A1:BS1"/>
    <mergeCell ref="BT1:DB1"/>
    <mergeCell ref="A2:BS2"/>
    <mergeCell ref="BT2:DB2"/>
    <mergeCell ref="A4:DB4"/>
    <mergeCell ref="A5:DB5"/>
    <mergeCell ref="A8:A10"/>
    <mergeCell ref="B8:B10"/>
    <mergeCell ref="C8:C10"/>
    <mergeCell ref="D8:D10"/>
    <mergeCell ref="E8:E10"/>
    <mergeCell ref="F8:M8"/>
    <mergeCell ref="N8:T8"/>
    <mergeCell ref="U8:AB8"/>
    <mergeCell ref="AC8:AE9"/>
    <mergeCell ref="AF8:AH9"/>
    <mergeCell ref="AI8:AK9"/>
    <mergeCell ref="AL8:AL10"/>
    <mergeCell ref="AM8:AM10"/>
    <mergeCell ref="AN8:AN10"/>
    <mergeCell ref="AO8:AO10"/>
    <mergeCell ref="AP8:AP10"/>
    <mergeCell ref="CZ8:DA9"/>
    <mergeCell ref="DB8:DB10"/>
    <mergeCell ref="AS9:AW9"/>
    <mergeCell ref="AX9:AZ9"/>
    <mergeCell ref="CS8:CY8"/>
    <mergeCell ref="CE9:CH9"/>
    <mergeCell ref="CI9:CK9"/>
    <mergeCell ref="CS9:CV9"/>
    <mergeCell ref="CW9:CY9"/>
    <mergeCell ref="BP9:BP10"/>
    <mergeCell ref="BQ9:BT9"/>
    <mergeCell ref="BU9:BW9"/>
    <mergeCell ref="BX9:CA9"/>
    <mergeCell ref="F9:F10"/>
    <mergeCell ref="G9:G10"/>
    <mergeCell ref="H9:H10"/>
    <mergeCell ref="I9:I10"/>
    <mergeCell ref="J9:J10"/>
    <mergeCell ref="K9:M9"/>
    <mergeCell ref="N9:R9"/>
    <mergeCell ref="S9:T9"/>
    <mergeCell ref="U9:Y9"/>
    <mergeCell ref="Z9:AB9"/>
    <mergeCell ref="CB9:CD9"/>
    <mergeCell ref="BB8:BG8"/>
    <mergeCell ref="CE8:CK8"/>
    <mergeCell ref="BN8:BP8"/>
    <mergeCell ref="BQ8:BW8"/>
    <mergeCell ref="BX8:CD8"/>
    <mergeCell ref="A6:DB6"/>
    <mergeCell ref="Y72:BW72"/>
    <mergeCell ref="CL8:CR8"/>
    <mergeCell ref="CL9:CO9"/>
    <mergeCell ref="CP9:CR9"/>
    <mergeCell ref="BE9:BG9"/>
    <mergeCell ref="BH9:BJ9"/>
    <mergeCell ref="BK9:BM9"/>
    <mergeCell ref="BN9:BN10"/>
    <mergeCell ref="BO9:BO10"/>
    <mergeCell ref="BH8:BM8"/>
    <mergeCell ref="AQ8:AQ10"/>
    <mergeCell ref="AR8:AR10"/>
    <mergeCell ref="AS8:AZ8"/>
    <mergeCell ref="BA8:BA10"/>
    <mergeCell ref="BB9:BD9"/>
  </mergeCells>
  <printOptions horizontalCentered="1"/>
  <pageMargins left="0.25" right="0" top="0.39370078740157499" bottom="0.39370078740157499" header="0.27559055118110198" footer="0.196850393700787"/>
  <pageSetup paperSize="9"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bieu 1</vt:lpstr>
      <vt:lpstr>bieu 4</vt:lpstr>
      <vt:lpstr>bieu 2</vt:lpstr>
      <vt:lpstr>bieu 3</vt:lpstr>
      <vt:lpstr>'bieu 1'!Print_Titles</vt:lpstr>
      <vt:lpstr>'bieu 2'!Print_Titles</vt:lpstr>
      <vt:lpstr>'bieu 3'!Print_Titles</vt:lpstr>
      <vt:lpstr>'bieu 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Windows User</cp:lastModifiedBy>
  <cp:lastPrinted>2019-01-02T06:59:27Z</cp:lastPrinted>
  <dcterms:created xsi:type="dcterms:W3CDTF">2016-10-19T02:18:31Z</dcterms:created>
  <dcterms:modified xsi:type="dcterms:W3CDTF">2020-07-13T08:08:26Z</dcterms:modified>
</cp:coreProperties>
</file>